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 78-21" sheetId="1" state="visible" r:id="rId3"/>
    <sheet name="Cohorts" sheetId="2" state="visible" r:id="rId4"/>
    <sheet name="Vote 72-15" sheetId="3" state="visible" r:id="rId5"/>
  </sheets>
  <definedNames>
    <definedName function="false" hidden="true" localSheetId="0" name="_xlnm._FilterDatabase" vbProcedure="false">'Model 78-21'!$A$5:$N$104</definedName>
    <definedName function="false" hidden="true" localSheetId="2" name="_xlnm._FilterDatabase" vbProcedure="false">'Vote 72-15'!$A$5:$N$92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<sst xmlns="http://schemas.openxmlformats.org/spreadsheetml/2006/main" count="1579" uniqueCount="228">
  <si>
    <t xml:space="preserve">PFF model: every win and loss, Weeks 1-4 (2026)</t>
  </si>
  <si>
    <t xml:space="preserve">The model's record: graded at Hard Rock's own line and price (its last line before kickoff), -130 or better. Lanes A, M and Over need 2 of 3 sites (FTN, Sleeper, FantasyPros) on our side of Hard Rock's line; the QB lane has no site filter.</t>
  </si>
  <si>
    <t xml:space="preserve">Record</t>
  </si>
  <si>
    <t xml:space="preserve">Units = 1 unit staked per bet at the price shown (a win at -115 = +0.87). Source: the Weeks 1-4 lane ledger (PFF board, BettingPros Hard Rock archive, box scores). Result and Units are formulas.</t>
  </si>
  <si>
    <t xml:space="preserve">Week</t>
  </si>
  <si>
    <t xml:space="preserve">Lane</t>
  </si>
  <si>
    <t xml:space="preserve">Group</t>
  </si>
  <si>
    <t xml:space="preserve">Cohort</t>
  </si>
  <si>
    <t xml:space="preserve">Player</t>
  </si>
  <si>
    <t xml:space="preserve">Pos</t>
  </si>
  <si>
    <t xml:space="preserve">Team</t>
  </si>
  <si>
    <t xml:space="preserve">Bet</t>
  </si>
  <si>
    <t xml:space="preserve">Side</t>
  </si>
  <si>
    <t xml:space="preserve">Line</t>
  </si>
  <si>
    <t xml:space="preserve">Price</t>
  </si>
  <si>
    <t xml:space="preserve">Actual</t>
  </si>
  <si>
    <t xml:space="preserve">Result</t>
  </si>
  <si>
    <t xml:space="preserve">Units</t>
  </si>
  <si>
    <t xml:space="preserve">Lane M</t>
  </si>
  <si>
    <t xml:space="preserve">RB/TE receiving unders</t>
  </si>
  <si>
    <t xml:space="preserve">RB rec yds unders</t>
  </si>
  <si>
    <t xml:space="preserve">Aaron Jones</t>
  </si>
  <si>
    <t xml:space="preserve">RB</t>
  </si>
  <si>
    <t xml:space="preserve">MIN</t>
  </si>
  <si>
    <t xml:space="preserve">Under 14.5 rec yds</t>
  </si>
  <si>
    <t xml:space="preserve">Under</t>
  </si>
  <si>
    <t xml:space="preserve">RB receptions unders</t>
  </si>
  <si>
    <t xml:space="preserve">Under 2.5 receptions</t>
  </si>
  <si>
    <t xml:space="preserve">Lane A</t>
  </si>
  <si>
    <t xml:space="preserve">George Holani</t>
  </si>
  <si>
    <t xml:space="preserve">SEA</t>
  </si>
  <si>
    <t xml:space="preserve">Under 10.5 rec yds</t>
  </si>
  <si>
    <t xml:space="preserve">Under 1.5 receptions</t>
  </si>
  <si>
    <t xml:space="preserve">James Cook</t>
  </si>
  <si>
    <t xml:space="preserve">BUF</t>
  </si>
  <si>
    <t xml:space="preserve">Under 19.5 rec yds</t>
  </si>
  <si>
    <t xml:space="preserve">Rachaad White</t>
  </si>
  <si>
    <t xml:space="preserve">WAS</t>
  </si>
  <si>
    <t xml:space="preserve">TE rec yds unders</t>
  </si>
  <si>
    <t xml:space="preserve">Tyler Higbee</t>
  </si>
  <si>
    <t xml:space="preserve">TE</t>
  </si>
  <si>
    <t xml:space="preserve">LAR</t>
  </si>
  <si>
    <t xml:space="preserve">Under 16.5 rec yds</t>
  </si>
  <si>
    <t xml:space="preserve">Woody Marks</t>
  </si>
  <si>
    <t xml:space="preserve">HOU</t>
  </si>
  <si>
    <t xml:space="preserve">Rushing yards unders</t>
  </si>
  <si>
    <t xml:space="preserve">WR rush yds unders</t>
  </si>
  <si>
    <t xml:space="preserve">Deebo Samuel</t>
  </si>
  <si>
    <t xml:space="preserve">WR</t>
  </si>
  <si>
    <t xml:space="preserve">SF</t>
  </si>
  <si>
    <t xml:space="preserve">Under 7.5 rush yds</t>
  </si>
  <si>
    <t xml:space="preserve">Over lane</t>
  </si>
  <si>
    <t xml:space="preserve">WR/TE receiving overs</t>
  </si>
  <si>
    <t xml:space="preserve">WR rec yds overs</t>
  </si>
  <si>
    <t xml:space="preserve">Alec Pierce</t>
  </si>
  <si>
    <t xml:space="preserve">IND</t>
  </si>
  <si>
    <t xml:space="preserve">Over 29.5 rec yds</t>
  </si>
  <si>
    <t xml:space="preserve">Over</t>
  </si>
  <si>
    <t xml:space="preserve">WR receptions overs</t>
  </si>
  <si>
    <t xml:space="preserve">Over 2.5 receptions</t>
  </si>
  <si>
    <t xml:space="preserve">TE receptions overs</t>
  </si>
  <si>
    <t xml:space="preserve">George Kittle</t>
  </si>
  <si>
    <t xml:space="preserve">Over 3.5 receptions</t>
  </si>
  <si>
    <t xml:space="preserve">Gunnar Helm</t>
  </si>
  <si>
    <t xml:space="preserve">TEN</t>
  </si>
  <si>
    <t xml:space="preserve">Jack Bech</t>
  </si>
  <si>
    <t xml:space="preserve">LV</t>
  </si>
  <si>
    <t xml:space="preserve">Over 18.5 rec yds</t>
  </si>
  <si>
    <t xml:space="preserve">Jaxon Smith-Njigba</t>
  </si>
  <si>
    <t xml:space="preserve">Over 6.5 receptions</t>
  </si>
  <si>
    <t xml:space="preserve">Jaylin Noel</t>
  </si>
  <si>
    <t xml:space="preserve">Over 1.5 receptions</t>
  </si>
  <si>
    <t xml:space="preserve">Kayshon Boutte</t>
  </si>
  <si>
    <t xml:space="preserve">Over 21.5 rec yds</t>
  </si>
  <si>
    <t xml:space="preserve">TE rec yds overs</t>
  </si>
  <si>
    <t xml:space="preserve">Kenyon Sadiq</t>
  </si>
  <si>
    <t xml:space="preserve">NYJ</t>
  </si>
  <si>
    <t xml:space="preserve">Over 14.5 rec yds</t>
  </si>
  <si>
    <t xml:space="preserve">Michael Wilson</t>
  </si>
  <si>
    <t xml:space="preserve">ARI</t>
  </si>
  <si>
    <t xml:space="preserve">Tetairoa McMillan</t>
  </si>
  <si>
    <t xml:space="preserve">CAR</t>
  </si>
  <si>
    <t xml:space="preserve">Over 4.5 receptions</t>
  </si>
  <si>
    <t xml:space="preserve">QB lane</t>
  </si>
  <si>
    <t xml:space="preserve">QB rush attempt unders</t>
  </si>
  <si>
    <t xml:space="preserve">QB rush att unders</t>
  </si>
  <si>
    <t xml:space="preserve">Daniel Jones</t>
  </si>
  <si>
    <t xml:space="preserve">QB</t>
  </si>
  <si>
    <t xml:space="preserve">Under 3.5 rush att</t>
  </si>
  <si>
    <t xml:space="preserve">Jalen Hurts</t>
  </si>
  <si>
    <t xml:space="preserve">PHI</t>
  </si>
  <si>
    <t xml:space="preserve">Under 6.5 rush att</t>
  </si>
  <si>
    <t xml:space="preserve">Jaxson Dart</t>
  </si>
  <si>
    <t xml:space="preserve">NYG</t>
  </si>
  <si>
    <t xml:space="preserve">Jayden Daniels</t>
  </si>
  <si>
    <t xml:space="preserve">Under 7.5 rush att</t>
  </si>
  <si>
    <t xml:space="preserve">Jordan Love</t>
  </si>
  <si>
    <t xml:space="preserve">GB</t>
  </si>
  <si>
    <t xml:space="preserve">Under 2.5 rush att</t>
  </si>
  <si>
    <t xml:space="preserve">Josh Allen</t>
  </si>
  <si>
    <t xml:space="preserve">Justin Herbert</t>
  </si>
  <si>
    <t xml:space="preserve">LAC</t>
  </si>
  <si>
    <t xml:space="preserve">Under 4.5 rush att</t>
  </si>
  <si>
    <t xml:space="preserve">Kyler Murray</t>
  </si>
  <si>
    <t xml:space="preserve">Under 5.5 rush att</t>
  </si>
  <si>
    <t xml:space="preserve">Lamar Jackson</t>
  </si>
  <si>
    <t xml:space="preserve">BAL</t>
  </si>
  <si>
    <t xml:space="preserve">Malik Willis</t>
  </si>
  <si>
    <t xml:space="preserve">MIA</t>
  </si>
  <si>
    <t xml:space="preserve">Trevor Lawrence</t>
  </si>
  <si>
    <t xml:space="preserve">JAX</t>
  </si>
  <si>
    <t xml:space="preserve">Tyler Shough</t>
  </si>
  <si>
    <t xml:space="preserve">NO</t>
  </si>
  <si>
    <t xml:space="preserve">Alvin Kamara</t>
  </si>
  <si>
    <t xml:space="preserve">Under 12.5 rec yds</t>
  </si>
  <si>
    <t xml:space="preserve">Ashton Jeanty</t>
  </si>
  <si>
    <t xml:space="preserve">Under 26.5 rec yds</t>
  </si>
  <si>
    <t xml:space="preserve">Bijan Robinson</t>
  </si>
  <si>
    <t xml:space="preserve">ATL</t>
  </si>
  <si>
    <t xml:space="preserve">Under 42.5 rec yds</t>
  </si>
  <si>
    <t xml:space="preserve">David Njoku</t>
  </si>
  <si>
    <t xml:space="preserve">Under 23.5 rec yds</t>
  </si>
  <si>
    <t xml:space="preserve">TE receptions unders</t>
  </si>
  <si>
    <t xml:space="preserve">Kyren Williams</t>
  </si>
  <si>
    <t xml:space="preserve">Mason Taylor</t>
  </si>
  <si>
    <t xml:space="preserve">Rico Dowdle</t>
  </si>
  <si>
    <t xml:space="preserve">PIT</t>
  </si>
  <si>
    <t xml:space="preserve">Tyjae Spears</t>
  </si>
  <si>
    <t xml:space="preserve">Under 15.5 rec yds</t>
  </si>
  <si>
    <t xml:space="preserve">Under 6.5 rush yds</t>
  </si>
  <si>
    <t xml:space="preserve">KC Concepcion</t>
  </si>
  <si>
    <t xml:space="preserve">CLE</t>
  </si>
  <si>
    <t xml:space="preserve">RB rush yds unders</t>
  </si>
  <si>
    <t xml:space="preserve">Saquon Barkley</t>
  </si>
  <si>
    <t xml:space="preserve">Under 80.5 rush yds</t>
  </si>
  <si>
    <t xml:space="preserve">Tyler Allgeier</t>
  </si>
  <si>
    <t xml:space="preserve">Under 35.5 rush yds</t>
  </si>
  <si>
    <t xml:space="preserve">Drake London</t>
  </si>
  <si>
    <t xml:space="preserve">Jake Ferguson</t>
  </si>
  <si>
    <t xml:space="preserve">DAL</t>
  </si>
  <si>
    <t xml:space="preserve">Jaylen Waddle</t>
  </si>
  <si>
    <t xml:space="preserve">DEN</t>
  </si>
  <si>
    <t xml:space="preserve">Kyle Pitts</t>
  </si>
  <si>
    <t xml:space="preserve">Rashee Rice</t>
  </si>
  <si>
    <t xml:space="preserve">KC</t>
  </si>
  <si>
    <t xml:space="preserve">Bo Nix</t>
  </si>
  <si>
    <t xml:space="preserve">Brock Purdy</t>
  </si>
  <si>
    <t xml:space="preserve">Deshaun Watson</t>
  </si>
  <si>
    <t xml:space="preserve">Under 22.5 rec yds</t>
  </si>
  <si>
    <t xml:space="preserve">Emmett Johnson</t>
  </si>
  <si>
    <t xml:space="preserve">Josh Oliver</t>
  </si>
  <si>
    <t xml:space="preserve">Under 11.5 rec yds</t>
  </si>
  <si>
    <t xml:space="preserve">Under 26.5 rush yds</t>
  </si>
  <si>
    <t xml:space="preserve">Under 4.5 rush yds</t>
  </si>
  <si>
    <t xml:space="preserve">Kaleb Johnson</t>
  </si>
  <si>
    <t xml:space="preserve">Under 33.5 rush yds</t>
  </si>
  <si>
    <t xml:space="preserve">AJ Barner</t>
  </si>
  <si>
    <t xml:space="preserve">Brock Bowers</t>
  </si>
  <si>
    <t xml:space="preserve">Greg Dulcich</t>
  </si>
  <si>
    <t xml:space="preserve">Harold Fannin Jr.</t>
  </si>
  <si>
    <t xml:space="preserve">Wan'Dale Robinson</t>
  </si>
  <si>
    <t xml:space="preserve">Christian McCaffrey</t>
  </si>
  <si>
    <t xml:space="preserve">Under 43.5 rec yds</t>
  </si>
  <si>
    <t xml:space="preserve">Javonte Williams</t>
  </si>
  <si>
    <t xml:space="preserve">Zach Ertz</t>
  </si>
  <si>
    <t xml:space="preserve">Under 21.5 rec yds</t>
  </si>
  <si>
    <t xml:space="preserve">Under 67.5 rush yds</t>
  </si>
  <si>
    <t xml:space="preserve">Under 31.5 rush yds</t>
  </si>
  <si>
    <t xml:space="preserve">Malik Washington</t>
  </si>
  <si>
    <t xml:space="preserve">Under 5.5 rush yds</t>
  </si>
  <si>
    <t xml:space="preserve">Colston Loveland</t>
  </si>
  <si>
    <t xml:space="preserve">CHI</t>
  </si>
  <si>
    <t xml:space="preserve">Over 34.5 rec yds</t>
  </si>
  <si>
    <t xml:space="preserve">Jameson Williams</t>
  </si>
  <si>
    <t xml:space="preserve">DET</t>
  </si>
  <si>
    <t xml:space="preserve">Over 32.5 rec yds</t>
  </si>
  <si>
    <t xml:space="preserve">Mike Evans</t>
  </si>
  <si>
    <t xml:space="preserve">Over 44.5 rec yds</t>
  </si>
  <si>
    <t xml:space="preserve">Zachariah Branch</t>
  </si>
  <si>
    <t xml:space="preserve">Over 5.5 rec yds</t>
  </si>
  <si>
    <t xml:space="preserve">Bryce Young</t>
  </si>
  <si>
    <t xml:space="preserve">Drake Maye</t>
  </si>
  <si>
    <t xml:space="preserve">NE</t>
  </si>
  <si>
    <t xml:space="preserve">Model 78-21 by cohort (Weeks 1-4, Hard Rock line and price)</t>
  </si>
  <si>
    <t xml:space="preserve">Every number is a formula on the 'Model 78-21' tab. Win % = wins / (wins + losses). ROI = units / bets (1 unit a bet).</t>
  </si>
  <si>
    <t xml:space="preserve">By group</t>
  </si>
  <si>
    <t xml:space="preserve">Bets</t>
  </si>
  <si>
    <t xml:space="preserve">Won</t>
  </si>
  <si>
    <t xml:space="preserve">Lost</t>
  </si>
  <si>
    <t xml:space="preserve">Win %</t>
  </si>
  <si>
    <t xml:space="preserve">ROI</t>
  </si>
  <si>
    <t xml:space="preserve">By cohort</t>
  </si>
  <si>
    <t xml:space="preserve">By lane</t>
  </si>
  <si>
    <t xml:space="preserve">By week</t>
  </si>
  <si>
    <t xml:space="preserve">All bets</t>
  </si>
  <si>
    <t xml:space="preserve">Small samples: several cohorts have fewer than 10 bets, so read the record, not the percent.</t>
  </si>
  <si>
    <t xml:space="preserve">The 72-15 cut: same lanes graded at PFF's line (no QB lane)</t>
  </si>
  <si>
    <t xml:space="preserve">Lanes A, M and Over with 2 of 3 sites on our side of PFF's line, graded at PFF's line and PFF's best-book price (the 10/7 projection-vote study). Not the betting model: that is the 78-21 tab.</t>
  </si>
  <si>
    <t xml:space="preserve">Kept for reference because it is the other "72" record in the files.</t>
  </si>
  <si>
    <t xml:space="preserve">Breece Hall</t>
  </si>
  <si>
    <t xml:space="preserve">Tyrone Tracy</t>
  </si>
  <si>
    <t xml:space="preserve">Chuba Hubbard</t>
  </si>
  <si>
    <t xml:space="preserve">Under 55.5 rush yds</t>
  </si>
  <si>
    <t xml:space="preserve">Under 9.5 rush yds</t>
  </si>
  <si>
    <t xml:space="preserve">Charlie Kolar</t>
  </si>
  <si>
    <t xml:space="preserve">Over 17.5 rec yds</t>
  </si>
  <si>
    <t xml:space="preserve">Over 20.5 rec yds</t>
  </si>
  <si>
    <t xml:space="preserve">Over 12.5 rec yds</t>
  </si>
  <si>
    <t xml:space="preserve">Adam Trautman</t>
  </si>
  <si>
    <t xml:space="preserve">Under 25.5 rec yds</t>
  </si>
  <si>
    <t xml:space="preserve">Cade Otton</t>
  </si>
  <si>
    <t xml:space="preserve">TB</t>
  </si>
  <si>
    <t xml:space="preserve">Under 29.5 rec yds</t>
  </si>
  <si>
    <t xml:space="preserve">Justice Hill</t>
  </si>
  <si>
    <t xml:space="preserve">Under 36.5 rush yds</t>
  </si>
  <si>
    <t xml:space="preserve">Under 38.5 rush yds</t>
  </si>
  <si>
    <t xml:space="preserve">Under 34.5 rush yds</t>
  </si>
  <si>
    <t xml:space="preserve">Davante Adams</t>
  </si>
  <si>
    <t xml:space="preserve">Over 68.5 rec yds</t>
  </si>
  <si>
    <t xml:space="preserve">Jalen Coker</t>
  </si>
  <si>
    <t xml:space="preserve">Under 45.5 rec yds</t>
  </si>
  <si>
    <t xml:space="preserve">Keaton Mitchell</t>
  </si>
  <si>
    <t xml:space="preserve">Over 33.5 rec yds</t>
  </si>
  <si>
    <t xml:space="preserve">Over 31.5 rec yds</t>
  </si>
  <si>
    <t xml:space="preserve">Over 43.5 rec yds</t>
  </si>
  <si>
    <t xml:space="preserve">Trey McBride</t>
  </si>
  <si>
    <t xml:space="preserve">Tucker Kraft</t>
  </si>
  <si>
    <t xml:space="preserve">Over 10.5 rec yds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</si>
</sst>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%"/>
    <numFmt numFmtId="166" formatCode="\+0.0&quot; units&quot;;\-0.0&quot; units&quot;"/>
    <numFmt numFmtId="167" formatCode="\+0%&quot; ROI&quot;;\-0%&quot; ROI&quot;"/>
    <numFmt numFmtId="168" formatCode="\+0;\-0"/>
    <numFmt numFmtId="169" formatCode="\+0.00;\-0.00;0"/>
    <numFmt numFmtId="170" formatCode="General"/>
    <numFmt numFmtId="171" formatCode="\+0.0;\-0.0;0"/>
    <numFmt numFmtId="172" formatCode="\+0%;\-0%;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A5F"/>
          <bgColor rgb="FF000000"/>
        </patternFill>
      </fill>
    </dxf>
    <dxf>
      <fill>
        <patternFill patternType="solid">
          <fgColor rgb="FFD9F2D9"/>
          <bgColor rgb="FF000000"/>
        </patternFill>
      </fill>
    </dxf>
    <dxf>
      <fill>
        <patternFill patternType="solid">
          <fgColor rgb="FFF8D7D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D9F2D9"/>
        </patternFill>
      </fill>
    </dxf>
    <dxf>
      <fill>
        <patternFill>
          <bgColor rgb="FFF8D7D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9"/>
      <rgbColor rgb="FFFFFF99"/>
      <rgbColor rgb="FF99CCFF"/>
      <rgbColor rgb="FFFF99CC"/>
      <rgbColor rgb="FFCC99FF"/>
      <rgbColor rgb="FFF8D7D7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6"/>
    <col collapsed="false" customWidth="true" hidden="false" outlineLevel="0" max="7" min="7" style="0" width="7"/>
    <col collapsed="false" customWidth="true" hidden="false" outlineLevel="0" max="8" min="8" style="0" width="26"/>
    <col collapsed="false" customWidth="true" hidden="false" outlineLevel="0" max="10" min="9" style="0" width="7"/>
    <col collapsed="false" customWidth="true" hidden="false" outlineLevel="0" max="14" min="11" style="0" width="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3" t="str">
        <f aca="false">COUNTIF($M$6:$M$104,"W")&amp;"-"&amp;COUNTIF($M$6:$M$104,"L")</f>
        <v>78-21</v>
      </c>
      <c r="C3" s="4" t="n">
        <f aca="false">COUNTIF($M$6:$M$104,"W")/(COUNTIF($M$6:$M$104,"W")+COUNTIF($M$6:$M$104,"L"))</f>
        <v>0.787878787878788</v>
      </c>
      <c r="D3" s="5" t="n">
        <f aca="false">SUM($N$6:$N$104)</f>
        <v>49.3103881625621</v>
      </c>
      <c r="E3" s="6" t="n">
        <f aca="false">D3/COUNT($N$6:$N$104)</f>
        <v>0.498084728914768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customFormat="false" ht="15" hidden="false" customHeight="false" outlineLevel="0" collapsed="false">
      <c r="A6" s="8" t="n">
        <v>1</v>
      </c>
      <c r="B6" s="9" t="s">
        <v>18</v>
      </c>
      <c r="C6" s="9" t="s">
        <v>19</v>
      </c>
      <c r="D6" s="9" t="s">
        <v>20</v>
      </c>
      <c r="E6" s="9" t="s">
        <v>21</v>
      </c>
      <c r="F6" s="8" t="s">
        <v>22</v>
      </c>
      <c r="G6" s="8" t="s">
        <v>23</v>
      </c>
      <c r="H6" s="9" t="s">
        <v>24</v>
      </c>
      <c r="I6" s="8" t="s">
        <v>25</v>
      </c>
      <c r="J6" s="8" t="n">
        <v>14.5</v>
      </c>
      <c r="K6" s="10" t="n">
        <v>-115</v>
      </c>
      <c r="L6" s="8" t="n">
        <v>0</v>
      </c>
      <c r="M6" s="8" t="str">
        <f aca="false">IF(L6="","",IF(L6=J6,"Push",IF(I6="Under",IF(L6&lt;J6,"W","L"),IF(L6&gt;J6,"W","L"))))</f>
        <v>W</v>
      </c>
      <c r="N6" s="11" t="n">
        <f aca="false">IF(M6="W",IF(K6&lt;0,100/ABS(K6),K6/100),IF(M6="L",-1,0))</f>
        <v>0.869565217391304</v>
      </c>
    </row>
    <row r="7" customFormat="false" ht="15" hidden="false" customHeight="false" outlineLevel="0" collapsed="false">
      <c r="A7" s="8" t="n">
        <v>1</v>
      </c>
      <c r="B7" s="9" t="s">
        <v>18</v>
      </c>
      <c r="C7" s="9" t="s">
        <v>19</v>
      </c>
      <c r="D7" s="9" t="s">
        <v>26</v>
      </c>
      <c r="E7" s="9" t="s">
        <v>21</v>
      </c>
      <c r="F7" s="8" t="s">
        <v>22</v>
      </c>
      <c r="G7" s="8" t="s">
        <v>23</v>
      </c>
      <c r="H7" s="9" t="s">
        <v>27</v>
      </c>
      <c r="I7" s="8" t="s">
        <v>25</v>
      </c>
      <c r="J7" s="8" t="n">
        <v>2.5</v>
      </c>
      <c r="K7" s="10" t="n">
        <v>-110</v>
      </c>
      <c r="L7" s="8" t="n">
        <v>0</v>
      </c>
      <c r="M7" s="8" t="str">
        <f aca="false">IF(L7="","",IF(L7=J7,"Push",IF(I7="Under",IF(L7&lt;J7,"W","L"),IF(L7&gt;J7,"W","L"))))</f>
        <v>W</v>
      </c>
      <c r="N7" s="11" t="n">
        <f aca="false">IF(M7="W",IF(K7&lt;0,100/ABS(K7),K7/100),IF(M7="L",-1,0))</f>
        <v>0.909090909090909</v>
      </c>
    </row>
    <row r="8" customFormat="false" ht="15" hidden="false" customHeight="false" outlineLevel="0" collapsed="false">
      <c r="A8" s="8" t="n">
        <v>1</v>
      </c>
      <c r="B8" s="9" t="s">
        <v>28</v>
      </c>
      <c r="C8" s="9" t="s">
        <v>19</v>
      </c>
      <c r="D8" s="9" t="s">
        <v>20</v>
      </c>
      <c r="E8" s="9" t="s">
        <v>29</v>
      </c>
      <c r="F8" s="8" t="s">
        <v>22</v>
      </c>
      <c r="G8" s="8" t="s">
        <v>30</v>
      </c>
      <c r="H8" s="9" t="s">
        <v>31</v>
      </c>
      <c r="I8" s="8" t="s">
        <v>25</v>
      </c>
      <c r="J8" s="8" t="n">
        <v>10.5</v>
      </c>
      <c r="K8" s="10" t="n">
        <v>-110</v>
      </c>
      <c r="L8" s="8" t="n">
        <v>0</v>
      </c>
      <c r="M8" s="8" t="str">
        <f aca="false">IF(L8="","",IF(L8=J8,"Push",IF(I8="Under",IF(L8&lt;J8,"W","L"),IF(L8&gt;J8,"W","L"))))</f>
        <v>W</v>
      </c>
      <c r="N8" s="11" t="n">
        <f aca="false">IF(M8="W",IF(K8&lt;0,100/ABS(K8),K8/100),IF(M8="L",-1,0))</f>
        <v>0.909090909090909</v>
      </c>
    </row>
    <row r="9" customFormat="false" ht="15" hidden="false" customHeight="false" outlineLevel="0" collapsed="false">
      <c r="A9" s="8" t="n">
        <v>1</v>
      </c>
      <c r="B9" s="9" t="s">
        <v>18</v>
      </c>
      <c r="C9" s="9" t="s">
        <v>19</v>
      </c>
      <c r="D9" s="9" t="s">
        <v>26</v>
      </c>
      <c r="E9" s="9" t="s">
        <v>29</v>
      </c>
      <c r="F9" s="8" t="s">
        <v>22</v>
      </c>
      <c r="G9" s="8" t="s">
        <v>30</v>
      </c>
      <c r="H9" s="9" t="s">
        <v>32</v>
      </c>
      <c r="I9" s="8" t="s">
        <v>25</v>
      </c>
      <c r="J9" s="8" t="n">
        <v>1.5</v>
      </c>
      <c r="K9" s="10" t="n">
        <v>120</v>
      </c>
      <c r="L9" s="8" t="n">
        <v>0</v>
      </c>
      <c r="M9" s="8" t="str">
        <f aca="false">IF(L9="","",IF(L9=J9,"Push",IF(I9="Under",IF(L9&lt;J9,"W","L"),IF(L9&gt;J9,"W","L"))))</f>
        <v>W</v>
      </c>
      <c r="N9" s="11" t="n">
        <f aca="false">IF(M9="W",IF(K9&lt;0,100/ABS(K9),K9/100),IF(M9="L",-1,0))</f>
        <v>1.2</v>
      </c>
    </row>
    <row r="10" customFormat="false" ht="15" hidden="false" customHeight="false" outlineLevel="0" collapsed="false">
      <c r="A10" s="8" t="n">
        <v>1</v>
      </c>
      <c r="B10" s="9" t="s">
        <v>18</v>
      </c>
      <c r="C10" s="9" t="s">
        <v>19</v>
      </c>
      <c r="D10" s="9" t="s">
        <v>20</v>
      </c>
      <c r="E10" s="9" t="s">
        <v>33</v>
      </c>
      <c r="F10" s="8" t="s">
        <v>22</v>
      </c>
      <c r="G10" s="8" t="s">
        <v>34</v>
      </c>
      <c r="H10" s="9" t="s">
        <v>35</v>
      </c>
      <c r="I10" s="8" t="s">
        <v>25</v>
      </c>
      <c r="J10" s="8" t="n">
        <v>19.5</v>
      </c>
      <c r="K10" s="10" t="n">
        <v>-115</v>
      </c>
      <c r="L10" s="8" t="n">
        <v>12</v>
      </c>
      <c r="M10" s="8" t="str">
        <f aca="false">IF(L10="","",IF(L10=J10,"Push",IF(I10="Under",IF(L10&lt;J10,"W","L"),IF(L10&gt;J10,"W","L"))))</f>
        <v>W</v>
      </c>
      <c r="N10" s="11" t="n">
        <f aca="false">IF(M10="W",IF(K10&lt;0,100/ABS(K10),K10/100),IF(M10="L",-1,0))</f>
        <v>0.869565217391304</v>
      </c>
    </row>
    <row r="11" customFormat="false" ht="15" hidden="false" customHeight="false" outlineLevel="0" collapsed="false">
      <c r="A11" s="8" t="n">
        <v>1</v>
      </c>
      <c r="B11" s="9" t="s">
        <v>28</v>
      </c>
      <c r="C11" s="9" t="s">
        <v>19</v>
      </c>
      <c r="D11" s="9" t="s">
        <v>20</v>
      </c>
      <c r="E11" s="9" t="s">
        <v>36</v>
      </c>
      <c r="F11" s="8" t="s">
        <v>22</v>
      </c>
      <c r="G11" s="8" t="s">
        <v>37</v>
      </c>
      <c r="H11" s="9" t="s">
        <v>24</v>
      </c>
      <c r="I11" s="8" t="s">
        <v>25</v>
      </c>
      <c r="J11" s="8" t="n">
        <v>14.5</v>
      </c>
      <c r="K11" s="10" t="n">
        <v>-110</v>
      </c>
      <c r="L11" s="8" t="n">
        <v>5</v>
      </c>
      <c r="M11" s="8" t="str">
        <f aca="false">IF(L11="","",IF(L11=J11,"Push",IF(I11="Under",IF(L11&lt;J11,"W","L"),IF(L11&gt;J11,"W","L"))))</f>
        <v>W</v>
      </c>
      <c r="N11" s="11" t="n">
        <f aca="false">IF(M11="W",IF(K11&lt;0,100/ABS(K11),K11/100),IF(M11="L",-1,0))</f>
        <v>0.909090909090909</v>
      </c>
    </row>
    <row r="12" customFormat="false" ht="15" hidden="false" customHeight="false" outlineLevel="0" collapsed="false">
      <c r="A12" s="8" t="n">
        <v>1</v>
      </c>
      <c r="B12" s="9" t="s">
        <v>28</v>
      </c>
      <c r="C12" s="9" t="s">
        <v>19</v>
      </c>
      <c r="D12" s="9" t="s">
        <v>38</v>
      </c>
      <c r="E12" s="9" t="s">
        <v>39</v>
      </c>
      <c r="F12" s="8" t="s">
        <v>40</v>
      </c>
      <c r="G12" s="8" t="s">
        <v>41</v>
      </c>
      <c r="H12" s="9" t="s">
        <v>42</v>
      </c>
      <c r="I12" s="8" t="s">
        <v>25</v>
      </c>
      <c r="J12" s="8" t="n">
        <v>16.5</v>
      </c>
      <c r="K12" s="10" t="n">
        <v>-115</v>
      </c>
      <c r="L12" s="8" t="n">
        <v>12</v>
      </c>
      <c r="M12" s="8" t="str">
        <f aca="false">IF(L12="","",IF(L12=J12,"Push",IF(I12="Under",IF(L12&lt;J12,"W","L"),IF(L12&gt;J12,"W","L"))))</f>
        <v>W</v>
      </c>
      <c r="N12" s="11" t="n">
        <f aca="false">IF(M12="W",IF(K12&lt;0,100/ABS(K12),K12/100),IF(M12="L",-1,0))</f>
        <v>0.869565217391304</v>
      </c>
    </row>
    <row r="13" customFormat="false" ht="15" hidden="false" customHeight="false" outlineLevel="0" collapsed="false">
      <c r="A13" s="8" t="n">
        <v>1</v>
      </c>
      <c r="B13" s="9" t="s">
        <v>18</v>
      </c>
      <c r="C13" s="9" t="s">
        <v>19</v>
      </c>
      <c r="D13" s="9" t="s">
        <v>26</v>
      </c>
      <c r="E13" s="9" t="s">
        <v>43</v>
      </c>
      <c r="F13" s="8" t="s">
        <v>22</v>
      </c>
      <c r="G13" s="8" t="s">
        <v>44</v>
      </c>
      <c r="H13" s="9" t="s">
        <v>32</v>
      </c>
      <c r="I13" s="8" t="s">
        <v>25</v>
      </c>
      <c r="J13" s="8" t="n">
        <v>1.5</v>
      </c>
      <c r="K13" s="10" t="n">
        <v>-120</v>
      </c>
      <c r="L13" s="8" t="n">
        <v>1</v>
      </c>
      <c r="M13" s="8" t="str">
        <f aca="false">IF(L13="","",IF(L13=J13,"Push",IF(I13="Under",IF(L13&lt;J13,"W","L"),IF(L13&gt;J13,"W","L"))))</f>
        <v>W</v>
      </c>
      <c r="N13" s="11" t="n">
        <f aca="false">IF(M13="W",IF(K13&lt;0,100/ABS(K13),K13/100),IF(M13="L",-1,0))</f>
        <v>0.833333333333333</v>
      </c>
    </row>
    <row r="14" customFormat="false" ht="15" hidden="false" customHeight="false" outlineLevel="0" collapsed="false">
      <c r="A14" s="8" t="n">
        <v>1</v>
      </c>
      <c r="B14" s="9" t="s">
        <v>28</v>
      </c>
      <c r="C14" s="9" t="s">
        <v>45</v>
      </c>
      <c r="D14" s="9" t="s">
        <v>46</v>
      </c>
      <c r="E14" s="9" t="s">
        <v>47</v>
      </c>
      <c r="F14" s="8" t="s">
        <v>48</v>
      </c>
      <c r="G14" s="8" t="s">
        <v>49</v>
      </c>
      <c r="H14" s="9" t="s">
        <v>50</v>
      </c>
      <c r="I14" s="8" t="s">
        <v>25</v>
      </c>
      <c r="J14" s="8" t="n">
        <v>7.5</v>
      </c>
      <c r="K14" s="10" t="n">
        <v>-120</v>
      </c>
      <c r="L14" s="8" t="n">
        <v>12</v>
      </c>
      <c r="M14" s="8" t="str">
        <f aca="false">IF(L14="","",IF(L14=J14,"Push",IF(I14="Under",IF(L14&lt;J14,"W","L"),IF(L14&gt;J14,"W","L"))))</f>
        <v>L</v>
      </c>
      <c r="N14" s="11" t="n">
        <f aca="false">IF(M14="W",IF(K14&lt;0,100/ABS(K14),K14/100),IF(M14="L",-1,0))</f>
        <v>-1</v>
      </c>
    </row>
    <row r="15" customFormat="false" ht="15" hidden="false" customHeight="false" outlineLevel="0" collapsed="false">
      <c r="A15" s="8" t="n">
        <v>1</v>
      </c>
      <c r="B15" s="9" t="s">
        <v>51</v>
      </c>
      <c r="C15" s="9" t="s">
        <v>52</v>
      </c>
      <c r="D15" s="9" t="s">
        <v>53</v>
      </c>
      <c r="E15" s="9" t="s">
        <v>54</v>
      </c>
      <c r="F15" s="8" t="s">
        <v>48</v>
      </c>
      <c r="G15" s="8" t="s">
        <v>55</v>
      </c>
      <c r="H15" s="9" t="s">
        <v>56</v>
      </c>
      <c r="I15" s="8" t="s">
        <v>57</v>
      </c>
      <c r="J15" s="8" t="n">
        <v>29.5</v>
      </c>
      <c r="K15" s="10" t="n">
        <v>-115</v>
      </c>
      <c r="L15" s="8" t="n">
        <v>61</v>
      </c>
      <c r="M15" s="8" t="str">
        <f aca="false">IF(L15="","",IF(L15=J15,"Push",IF(I15="Under",IF(L15&lt;J15,"W","L"),IF(L15&gt;J15,"W","L"))))</f>
        <v>W</v>
      </c>
      <c r="N15" s="11" t="n">
        <f aca="false">IF(M15="W",IF(K15&lt;0,100/ABS(K15),K15/100),IF(M15="L",-1,0))</f>
        <v>0.869565217391304</v>
      </c>
    </row>
    <row r="16" customFormat="false" ht="15" hidden="false" customHeight="false" outlineLevel="0" collapsed="false">
      <c r="A16" s="8" t="n">
        <v>1</v>
      </c>
      <c r="B16" s="9" t="s">
        <v>51</v>
      </c>
      <c r="C16" s="9" t="s">
        <v>52</v>
      </c>
      <c r="D16" s="9" t="s">
        <v>58</v>
      </c>
      <c r="E16" s="9" t="s">
        <v>54</v>
      </c>
      <c r="F16" s="8" t="s">
        <v>48</v>
      </c>
      <c r="G16" s="8" t="s">
        <v>55</v>
      </c>
      <c r="H16" s="9" t="s">
        <v>59</v>
      </c>
      <c r="I16" s="8" t="s">
        <v>57</v>
      </c>
      <c r="J16" s="8" t="n">
        <v>2.5</v>
      </c>
      <c r="K16" s="10" t="n">
        <v>110</v>
      </c>
      <c r="L16" s="8" t="n">
        <v>4</v>
      </c>
      <c r="M16" s="8" t="str">
        <f aca="false">IF(L16="","",IF(L16=J16,"Push",IF(I16="Under",IF(L16&lt;J16,"W","L"),IF(L16&gt;J16,"W","L"))))</f>
        <v>W</v>
      </c>
      <c r="N16" s="11" t="n">
        <f aca="false">IF(M16="W",IF(K16&lt;0,100/ABS(K16),K16/100),IF(M16="L",-1,0))</f>
        <v>1.1</v>
      </c>
    </row>
    <row r="17" customFormat="false" ht="15" hidden="false" customHeight="false" outlineLevel="0" collapsed="false">
      <c r="A17" s="8" t="n">
        <v>1</v>
      </c>
      <c r="B17" s="9" t="s">
        <v>51</v>
      </c>
      <c r="C17" s="9" t="s">
        <v>52</v>
      </c>
      <c r="D17" s="9" t="s">
        <v>60</v>
      </c>
      <c r="E17" s="9" t="s">
        <v>61</v>
      </c>
      <c r="F17" s="8" t="s">
        <v>40</v>
      </c>
      <c r="G17" s="8" t="s">
        <v>49</v>
      </c>
      <c r="H17" s="9" t="s">
        <v>62</v>
      </c>
      <c r="I17" s="8" t="s">
        <v>57</v>
      </c>
      <c r="J17" s="8" t="n">
        <v>3.5</v>
      </c>
      <c r="K17" s="10" t="n">
        <v>105</v>
      </c>
      <c r="L17" s="8" t="n">
        <v>2</v>
      </c>
      <c r="M17" s="8" t="str">
        <f aca="false">IF(L17="","",IF(L17=J17,"Push",IF(I17="Under",IF(L17&lt;J17,"W","L"),IF(L17&gt;J17,"W","L"))))</f>
        <v>L</v>
      </c>
      <c r="N17" s="11" t="n">
        <f aca="false">IF(M17="W",IF(K17&lt;0,100/ABS(K17),K17/100),IF(M17="L",-1,0))</f>
        <v>-1</v>
      </c>
    </row>
    <row r="18" customFormat="false" ht="15" hidden="false" customHeight="false" outlineLevel="0" collapsed="false">
      <c r="A18" s="8" t="n">
        <v>1</v>
      </c>
      <c r="B18" s="9" t="s">
        <v>51</v>
      </c>
      <c r="C18" s="9" t="s">
        <v>52</v>
      </c>
      <c r="D18" s="9" t="s">
        <v>60</v>
      </c>
      <c r="E18" s="9" t="s">
        <v>63</v>
      </c>
      <c r="F18" s="8" t="s">
        <v>40</v>
      </c>
      <c r="G18" s="8" t="s">
        <v>64</v>
      </c>
      <c r="H18" s="9" t="s">
        <v>59</v>
      </c>
      <c r="I18" s="8" t="s">
        <v>57</v>
      </c>
      <c r="J18" s="8" t="n">
        <v>2.5</v>
      </c>
      <c r="K18" s="10" t="n">
        <v>110</v>
      </c>
      <c r="L18" s="8" t="n">
        <v>4</v>
      </c>
      <c r="M18" s="8" t="str">
        <f aca="false">IF(L18="","",IF(L18=J18,"Push",IF(I18="Under",IF(L18&lt;J18,"W","L"),IF(L18&gt;J18,"W","L"))))</f>
        <v>W</v>
      </c>
      <c r="N18" s="11" t="n">
        <f aca="false">IF(M18="W",IF(K18&lt;0,100/ABS(K18),K18/100),IF(M18="L",-1,0))</f>
        <v>1.1</v>
      </c>
    </row>
    <row r="19" customFormat="false" ht="15" hidden="false" customHeight="false" outlineLevel="0" collapsed="false">
      <c r="A19" s="8" t="n">
        <v>1</v>
      </c>
      <c r="B19" s="9" t="s">
        <v>51</v>
      </c>
      <c r="C19" s="9" t="s">
        <v>52</v>
      </c>
      <c r="D19" s="9" t="s">
        <v>53</v>
      </c>
      <c r="E19" s="9" t="s">
        <v>65</v>
      </c>
      <c r="F19" s="8" t="s">
        <v>48</v>
      </c>
      <c r="G19" s="8" t="s">
        <v>66</v>
      </c>
      <c r="H19" s="9" t="s">
        <v>67</v>
      </c>
      <c r="I19" s="8" t="s">
        <v>57</v>
      </c>
      <c r="J19" s="8" t="n">
        <v>18.5</v>
      </c>
      <c r="K19" s="10" t="n">
        <v>-115</v>
      </c>
      <c r="L19" s="8" t="n">
        <v>23</v>
      </c>
      <c r="M19" s="8" t="str">
        <f aca="false">IF(L19="","",IF(L19=J19,"Push",IF(I19="Under",IF(L19&lt;J19,"W","L"),IF(L19&gt;J19,"W","L"))))</f>
        <v>W</v>
      </c>
      <c r="N19" s="11" t="n">
        <f aca="false">IF(M19="W",IF(K19&lt;0,100/ABS(K19),K19/100),IF(M19="L",-1,0))</f>
        <v>0.869565217391304</v>
      </c>
    </row>
    <row r="20" customFormat="false" ht="15" hidden="false" customHeight="false" outlineLevel="0" collapsed="false">
      <c r="A20" s="8" t="n">
        <v>1</v>
      </c>
      <c r="B20" s="9" t="s">
        <v>51</v>
      </c>
      <c r="C20" s="9" t="s">
        <v>52</v>
      </c>
      <c r="D20" s="9" t="s">
        <v>58</v>
      </c>
      <c r="E20" s="9" t="s">
        <v>68</v>
      </c>
      <c r="F20" s="8" t="s">
        <v>48</v>
      </c>
      <c r="G20" s="8" t="s">
        <v>30</v>
      </c>
      <c r="H20" s="9" t="s">
        <v>69</v>
      </c>
      <c r="I20" s="8" t="s">
        <v>57</v>
      </c>
      <c r="J20" s="8" t="n">
        <v>6.5</v>
      </c>
      <c r="K20" s="10" t="n">
        <v>-110</v>
      </c>
      <c r="L20" s="8" t="n">
        <v>8</v>
      </c>
      <c r="M20" s="8" t="str">
        <f aca="false">IF(L20="","",IF(L20=J20,"Push",IF(I20="Under",IF(L20&lt;J20,"W","L"),IF(L20&gt;J20,"W","L"))))</f>
        <v>W</v>
      </c>
      <c r="N20" s="11" t="n">
        <f aca="false">IF(M20="W",IF(K20&lt;0,100/ABS(K20),K20/100),IF(M20="L",-1,0))</f>
        <v>0.909090909090909</v>
      </c>
    </row>
    <row r="21" customFormat="false" ht="15" hidden="false" customHeight="false" outlineLevel="0" collapsed="false">
      <c r="A21" s="8" t="n">
        <v>1</v>
      </c>
      <c r="B21" s="9" t="s">
        <v>51</v>
      </c>
      <c r="C21" s="9" t="s">
        <v>52</v>
      </c>
      <c r="D21" s="9" t="s">
        <v>58</v>
      </c>
      <c r="E21" s="9" t="s">
        <v>70</v>
      </c>
      <c r="F21" s="8" t="s">
        <v>48</v>
      </c>
      <c r="G21" s="8" t="s">
        <v>44</v>
      </c>
      <c r="H21" s="9" t="s">
        <v>71</v>
      </c>
      <c r="I21" s="8" t="s">
        <v>57</v>
      </c>
      <c r="J21" s="8" t="n">
        <v>1.5</v>
      </c>
      <c r="K21" s="10" t="n">
        <v>-110</v>
      </c>
      <c r="L21" s="8" t="n">
        <v>2</v>
      </c>
      <c r="M21" s="8" t="str">
        <f aca="false">IF(L21="","",IF(L21=J21,"Push",IF(I21="Under",IF(L21&lt;J21,"W","L"),IF(L21&gt;J21,"W","L"))))</f>
        <v>W</v>
      </c>
      <c r="N21" s="11" t="n">
        <f aca="false">IF(M21="W",IF(K21&lt;0,100/ABS(K21),K21/100),IF(M21="L",-1,0))</f>
        <v>0.909090909090909</v>
      </c>
    </row>
    <row r="22" customFormat="false" ht="15" hidden="false" customHeight="false" outlineLevel="0" collapsed="false">
      <c r="A22" s="8" t="n">
        <v>1</v>
      </c>
      <c r="B22" s="9" t="s">
        <v>51</v>
      </c>
      <c r="C22" s="9" t="s">
        <v>52</v>
      </c>
      <c r="D22" s="9" t="s">
        <v>53</v>
      </c>
      <c r="E22" s="9" t="s">
        <v>72</v>
      </c>
      <c r="F22" s="8" t="s">
        <v>48</v>
      </c>
      <c r="G22" s="8" t="s">
        <v>44</v>
      </c>
      <c r="H22" s="9" t="s">
        <v>73</v>
      </c>
      <c r="I22" s="8" t="s">
        <v>57</v>
      </c>
      <c r="J22" s="8" t="n">
        <v>21.5</v>
      </c>
      <c r="K22" s="10" t="n">
        <v>-110</v>
      </c>
      <c r="L22" s="8" t="n">
        <v>21</v>
      </c>
      <c r="M22" s="8" t="str">
        <f aca="false">IF(L22="","",IF(L22=J22,"Push",IF(I22="Under",IF(L22&lt;J22,"W","L"),IF(L22&gt;J22,"W","L"))))</f>
        <v>L</v>
      </c>
      <c r="N22" s="11" t="n">
        <f aca="false">IF(M22="W",IF(K22&lt;0,100/ABS(K22),K22/100),IF(M22="L",-1,0))</f>
        <v>-1</v>
      </c>
    </row>
    <row r="23" customFormat="false" ht="15" hidden="false" customHeight="false" outlineLevel="0" collapsed="false">
      <c r="A23" s="8" t="n">
        <v>1</v>
      </c>
      <c r="B23" s="9" t="s">
        <v>51</v>
      </c>
      <c r="C23" s="9" t="s">
        <v>52</v>
      </c>
      <c r="D23" s="9" t="s">
        <v>74</v>
      </c>
      <c r="E23" s="9" t="s">
        <v>75</v>
      </c>
      <c r="F23" s="8" t="s">
        <v>40</v>
      </c>
      <c r="G23" s="8" t="s">
        <v>76</v>
      </c>
      <c r="H23" s="9" t="s">
        <v>77</v>
      </c>
      <c r="I23" s="8" t="s">
        <v>57</v>
      </c>
      <c r="J23" s="8" t="n">
        <v>14.5</v>
      </c>
      <c r="K23" s="10" t="n">
        <v>-115</v>
      </c>
      <c r="L23" s="8" t="n">
        <v>21</v>
      </c>
      <c r="M23" s="8" t="str">
        <f aca="false">IF(L23="","",IF(L23=J23,"Push",IF(I23="Under",IF(L23&lt;J23,"W","L"),IF(L23&gt;J23,"W","L"))))</f>
        <v>W</v>
      </c>
      <c r="N23" s="11" t="n">
        <f aca="false">IF(M23="W",IF(K23&lt;0,100/ABS(K23),K23/100),IF(M23="L",-1,0))</f>
        <v>0.869565217391304</v>
      </c>
    </row>
    <row r="24" customFormat="false" ht="15" hidden="false" customHeight="false" outlineLevel="0" collapsed="false">
      <c r="A24" s="8" t="n">
        <v>1</v>
      </c>
      <c r="B24" s="9" t="s">
        <v>51</v>
      </c>
      <c r="C24" s="9" t="s">
        <v>52</v>
      </c>
      <c r="D24" s="9" t="s">
        <v>60</v>
      </c>
      <c r="E24" s="9" t="s">
        <v>75</v>
      </c>
      <c r="F24" s="8" t="s">
        <v>40</v>
      </c>
      <c r="G24" s="8" t="s">
        <v>76</v>
      </c>
      <c r="H24" s="9" t="s">
        <v>71</v>
      </c>
      <c r="I24" s="8" t="s">
        <v>57</v>
      </c>
      <c r="J24" s="8" t="n">
        <v>1.5</v>
      </c>
      <c r="K24" s="10" t="n">
        <v>-120</v>
      </c>
      <c r="L24" s="8" t="n">
        <v>3</v>
      </c>
      <c r="M24" s="8" t="str">
        <f aca="false">IF(L24="","",IF(L24=J24,"Push",IF(I24="Under",IF(L24&lt;J24,"W","L"),IF(L24&gt;J24,"W","L"))))</f>
        <v>W</v>
      </c>
      <c r="N24" s="11" t="n">
        <f aca="false">IF(M24="W",IF(K24&lt;0,100/ABS(K24),K24/100),IF(M24="L",-1,0))</f>
        <v>0.833333333333333</v>
      </c>
    </row>
    <row r="25" customFormat="false" ht="15" hidden="false" customHeight="false" outlineLevel="0" collapsed="false">
      <c r="A25" s="8" t="n">
        <v>1</v>
      </c>
      <c r="B25" s="9" t="s">
        <v>51</v>
      </c>
      <c r="C25" s="9" t="s">
        <v>52</v>
      </c>
      <c r="D25" s="9" t="s">
        <v>58</v>
      </c>
      <c r="E25" s="9" t="s">
        <v>78</v>
      </c>
      <c r="F25" s="8" t="s">
        <v>48</v>
      </c>
      <c r="G25" s="8" t="s">
        <v>79</v>
      </c>
      <c r="H25" s="9" t="s">
        <v>62</v>
      </c>
      <c r="I25" s="8" t="s">
        <v>57</v>
      </c>
      <c r="J25" s="8" t="n">
        <v>3.5</v>
      </c>
      <c r="K25" s="10" t="n">
        <v>-125</v>
      </c>
      <c r="L25" s="8" t="n">
        <v>5</v>
      </c>
      <c r="M25" s="8" t="str">
        <f aca="false">IF(L25="","",IF(L25=J25,"Push",IF(I25="Under",IF(L25&lt;J25,"W","L"),IF(L25&gt;J25,"W","L"))))</f>
        <v>W</v>
      </c>
      <c r="N25" s="11" t="n">
        <f aca="false">IF(M25="W",IF(K25&lt;0,100/ABS(K25),K25/100),IF(M25="L",-1,0))</f>
        <v>0.8</v>
      </c>
    </row>
    <row r="26" customFormat="false" ht="15" hidden="false" customHeight="false" outlineLevel="0" collapsed="false">
      <c r="A26" s="8" t="n">
        <v>1</v>
      </c>
      <c r="B26" s="9" t="s">
        <v>51</v>
      </c>
      <c r="C26" s="9" t="s">
        <v>52</v>
      </c>
      <c r="D26" s="9" t="s">
        <v>58</v>
      </c>
      <c r="E26" s="9" t="s">
        <v>80</v>
      </c>
      <c r="F26" s="8" t="s">
        <v>48</v>
      </c>
      <c r="G26" s="8" t="s">
        <v>81</v>
      </c>
      <c r="H26" s="9" t="s">
        <v>82</v>
      </c>
      <c r="I26" s="8" t="s">
        <v>57</v>
      </c>
      <c r="J26" s="8" t="n">
        <v>4.5</v>
      </c>
      <c r="K26" s="10" t="n">
        <v>-115</v>
      </c>
      <c r="L26" s="8" t="n">
        <v>5</v>
      </c>
      <c r="M26" s="8" t="str">
        <f aca="false">IF(L26="","",IF(L26=J26,"Push",IF(I26="Under",IF(L26&lt;J26,"W","L"),IF(L26&gt;J26,"W","L"))))</f>
        <v>W</v>
      </c>
      <c r="N26" s="11" t="n">
        <f aca="false">IF(M26="W",IF(K26&lt;0,100/ABS(K26),K26/100),IF(M26="L",-1,0))</f>
        <v>0.869565217391304</v>
      </c>
    </row>
    <row r="27" customFormat="false" ht="15" hidden="false" customHeight="false" outlineLevel="0" collapsed="false">
      <c r="A27" s="8" t="n">
        <v>1</v>
      </c>
      <c r="B27" s="9" t="s">
        <v>83</v>
      </c>
      <c r="C27" s="9" t="s">
        <v>84</v>
      </c>
      <c r="D27" s="9" t="s">
        <v>85</v>
      </c>
      <c r="E27" s="9" t="s">
        <v>86</v>
      </c>
      <c r="F27" s="8" t="s">
        <v>87</v>
      </c>
      <c r="G27" s="8" t="s">
        <v>55</v>
      </c>
      <c r="H27" s="9" t="s">
        <v>88</v>
      </c>
      <c r="I27" s="8" t="s">
        <v>25</v>
      </c>
      <c r="J27" s="8" t="n">
        <v>3.5</v>
      </c>
      <c r="K27" s="10" t="n">
        <v>-120</v>
      </c>
      <c r="L27" s="8" t="n">
        <v>1</v>
      </c>
      <c r="M27" s="8" t="str">
        <f aca="false">IF(L27="","",IF(L27=J27,"Push",IF(I27="Under",IF(L27&lt;J27,"W","L"),IF(L27&gt;J27,"W","L"))))</f>
        <v>W</v>
      </c>
      <c r="N27" s="11" t="n">
        <f aca="false">IF(M27="W",IF(K27&lt;0,100/ABS(K27),K27/100),IF(M27="L",-1,0))</f>
        <v>0.833333333333333</v>
      </c>
    </row>
    <row r="28" customFormat="false" ht="15" hidden="false" customHeight="false" outlineLevel="0" collapsed="false">
      <c r="A28" s="8" t="n">
        <v>1</v>
      </c>
      <c r="B28" s="9" t="s">
        <v>83</v>
      </c>
      <c r="C28" s="9" t="s">
        <v>84</v>
      </c>
      <c r="D28" s="9" t="s">
        <v>85</v>
      </c>
      <c r="E28" s="9" t="s">
        <v>89</v>
      </c>
      <c r="F28" s="8" t="s">
        <v>87</v>
      </c>
      <c r="G28" s="8" t="s">
        <v>90</v>
      </c>
      <c r="H28" s="9" t="s">
        <v>91</v>
      </c>
      <c r="I28" s="8" t="s">
        <v>25</v>
      </c>
      <c r="J28" s="8" t="n">
        <v>6.5</v>
      </c>
      <c r="K28" s="10" t="n">
        <v>100</v>
      </c>
      <c r="L28" s="8" t="n">
        <v>7</v>
      </c>
      <c r="M28" s="8" t="str">
        <f aca="false">IF(L28="","",IF(L28=J28,"Push",IF(I28="Under",IF(L28&lt;J28,"W","L"),IF(L28&gt;J28,"W","L"))))</f>
        <v>L</v>
      </c>
      <c r="N28" s="11" t="n">
        <f aca="false">IF(M28="W",IF(K28&lt;0,100/ABS(K28),K28/100),IF(M28="L",-1,0))</f>
        <v>-1</v>
      </c>
    </row>
    <row r="29" customFormat="false" ht="15" hidden="false" customHeight="false" outlineLevel="0" collapsed="false">
      <c r="A29" s="8" t="n">
        <v>1</v>
      </c>
      <c r="B29" s="9" t="s">
        <v>83</v>
      </c>
      <c r="C29" s="9" t="s">
        <v>84</v>
      </c>
      <c r="D29" s="9" t="s">
        <v>85</v>
      </c>
      <c r="E29" s="9" t="s">
        <v>92</v>
      </c>
      <c r="F29" s="8" t="s">
        <v>87</v>
      </c>
      <c r="G29" s="8" t="s">
        <v>93</v>
      </c>
      <c r="H29" s="9" t="s">
        <v>91</v>
      </c>
      <c r="I29" s="8" t="s">
        <v>25</v>
      </c>
      <c r="J29" s="8" t="n">
        <v>6.5</v>
      </c>
      <c r="K29" s="10" t="n">
        <v>-130</v>
      </c>
      <c r="L29" s="8" t="n">
        <v>11</v>
      </c>
      <c r="M29" s="8" t="str">
        <f aca="false">IF(L29="","",IF(L29=J29,"Push",IF(I29="Under",IF(L29&lt;J29,"W","L"),IF(L29&gt;J29,"W","L"))))</f>
        <v>L</v>
      </c>
      <c r="N29" s="11" t="n">
        <f aca="false">IF(M29="W",IF(K29&lt;0,100/ABS(K29),K29/100),IF(M29="L",-1,0))</f>
        <v>-1</v>
      </c>
    </row>
    <row r="30" customFormat="false" ht="15" hidden="false" customHeight="false" outlineLevel="0" collapsed="false">
      <c r="A30" s="8" t="n">
        <v>1</v>
      </c>
      <c r="B30" s="9" t="s">
        <v>83</v>
      </c>
      <c r="C30" s="9" t="s">
        <v>84</v>
      </c>
      <c r="D30" s="9" t="s">
        <v>85</v>
      </c>
      <c r="E30" s="9" t="s">
        <v>94</v>
      </c>
      <c r="F30" s="8" t="s">
        <v>87</v>
      </c>
      <c r="G30" s="8" t="s">
        <v>37</v>
      </c>
      <c r="H30" s="9" t="s">
        <v>95</v>
      </c>
      <c r="I30" s="8" t="s">
        <v>25</v>
      </c>
      <c r="J30" s="8" t="n">
        <v>7.5</v>
      </c>
      <c r="K30" s="10" t="n">
        <v>-105</v>
      </c>
      <c r="L30" s="8" t="n">
        <v>5</v>
      </c>
      <c r="M30" s="8" t="str">
        <f aca="false">IF(L30="","",IF(L30=J30,"Push",IF(I30="Under",IF(L30&lt;J30,"W","L"),IF(L30&gt;J30,"W","L"))))</f>
        <v>W</v>
      </c>
      <c r="N30" s="11" t="n">
        <f aca="false">IF(M30="W",IF(K30&lt;0,100/ABS(K30),K30/100),IF(M30="L",-1,0))</f>
        <v>0.952380952380952</v>
      </c>
    </row>
    <row r="31" customFormat="false" ht="15" hidden="false" customHeight="false" outlineLevel="0" collapsed="false">
      <c r="A31" s="8" t="n">
        <v>1</v>
      </c>
      <c r="B31" s="9" t="s">
        <v>83</v>
      </c>
      <c r="C31" s="9" t="s">
        <v>84</v>
      </c>
      <c r="D31" s="9" t="s">
        <v>85</v>
      </c>
      <c r="E31" s="9" t="s">
        <v>96</v>
      </c>
      <c r="F31" s="8" t="s">
        <v>87</v>
      </c>
      <c r="G31" s="8" t="s">
        <v>97</v>
      </c>
      <c r="H31" s="9" t="s">
        <v>98</v>
      </c>
      <c r="I31" s="8" t="s">
        <v>25</v>
      </c>
      <c r="J31" s="8" t="n">
        <v>2.5</v>
      </c>
      <c r="K31" s="10" t="n">
        <v>-115</v>
      </c>
      <c r="L31" s="8" t="n">
        <v>1</v>
      </c>
      <c r="M31" s="8" t="str">
        <f aca="false">IF(L31="","",IF(L31=J31,"Push",IF(I31="Under",IF(L31&lt;J31,"W","L"),IF(L31&gt;J31,"W","L"))))</f>
        <v>W</v>
      </c>
      <c r="N31" s="11" t="n">
        <f aca="false">IF(M31="W",IF(K31&lt;0,100/ABS(K31),K31/100),IF(M31="L",-1,0))</f>
        <v>0.869565217391304</v>
      </c>
    </row>
    <row r="32" customFormat="false" ht="15" hidden="false" customHeight="false" outlineLevel="0" collapsed="false">
      <c r="A32" s="8" t="n">
        <v>1</v>
      </c>
      <c r="B32" s="9" t="s">
        <v>83</v>
      </c>
      <c r="C32" s="9" t="s">
        <v>84</v>
      </c>
      <c r="D32" s="9" t="s">
        <v>85</v>
      </c>
      <c r="E32" s="9" t="s">
        <v>99</v>
      </c>
      <c r="F32" s="8" t="s">
        <v>87</v>
      </c>
      <c r="G32" s="8" t="s">
        <v>34</v>
      </c>
      <c r="H32" s="9" t="s">
        <v>91</v>
      </c>
      <c r="I32" s="8" t="s">
        <v>25</v>
      </c>
      <c r="J32" s="8" t="n">
        <v>6.5</v>
      </c>
      <c r="K32" s="10" t="n">
        <v>-110</v>
      </c>
      <c r="L32" s="8" t="n">
        <v>6</v>
      </c>
      <c r="M32" s="8" t="str">
        <f aca="false">IF(L32="","",IF(L32=J32,"Push",IF(I32="Under",IF(L32&lt;J32,"W","L"),IF(L32&gt;J32,"W","L"))))</f>
        <v>W</v>
      </c>
      <c r="N32" s="11" t="n">
        <f aca="false">IF(M32="W",IF(K32&lt;0,100/ABS(K32),K32/100),IF(M32="L",-1,0))</f>
        <v>0.909090909090909</v>
      </c>
    </row>
    <row r="33" customFormat="false" ht="15" hidden="false" customHeight="false" outlineLevel="0" collapsed="false">
      <c r="A33" s="8" t="n">
        <v>1</v>
      </c>
      <c r="B33" s="9" t="s">
        <v>83</v>
      </c>
      <c r="C33" s="9" t="s">
        <v>84</v>
      </c>
      <c r="D33" s="9" t="s">
        <v>85</v>
      </c>
      <c r="E33" s="9" t="s">
        <v>100</v>
      </c>
      <c r="F33" s="8" t="s">
        <v>87</v>
      </c>
      <c r="G33" s="8" t="s">
        <v>101</v>
      </c>
      <c r="H33" s="9" t="s">
        <v>102</v>
      </c>
      <c r="I33" s="8" t="s">
        <v>25</v>
      </c>
      <c r="J33" s="8" t="n">
        <v>4.5</v>
      </c>
      <c r="K33" s="10" t="n">
        <v>-110</v>
      </c>
      <c r="L33" s="8" t="n">
        <v>5</v>
      </c>
      <c r="M33" s="8" t="str">
        <f aca="false">IF(L33="","",IF(L33=J33,"Push",IF(I33="Under",IF(L33&lt;J33,"W","L"),IF(L33&gt;J33,"W","L"))))</f>
        <v>L</v>
      </c>
      <c r="N33" s="11" t="n">
        <f aca="false">IF(M33="W",IF(K33&lt;0,100/ABS(K33),K33/100),IF(M33="L",-1,0))</f>
        <v>-1</v>
      </c>
    </row>
    <row r="34" customFormat="false" ht="15" hidden="false" customHeight="false" outlineLevel="0" collapsed="false">
      <c r="A34" s="8" t="n">
        <v>1</v>
      </c>
      <c r="B34" s="9" t="s">
        <v>83</v>
      </c>
      <c r="C34" s="9" t="s">
        <v>84</v>
      </c>
      <c r="D34" s="9" t="s">
        <v>85</v>
      </c>
      <c r="E34" s="9" t="s">
        <v>103</v>
      </c>
      <c r="F34" s="8" t="s">
        <v>87</v>
      </c>
      <c r="G34" s="8" t="s">
        <v>23</v>
      </c>
      <c r="H34" s="9" t="s">
        <v>104</v>
      </c>
      <c r="I34" s="8" t="s">
        <v>25</v>
      </c>
      <c r="J34" s="8" t="n">
        <v>5.5</v>
      </c>
      <c r="K34" s="10" t="n">
        <v>-130</v>
      </c>
      <c r="L34" s="8" t="n">
        <v>2</v>
      </c>
      <c r="M34" s="8" t="str">
        <f aca="false">IF(L34="","",IF(L34=J34,"Push",IF(I34="Under",IF(L34&lt;J34,"W","L"),IF(L34&gt;J34,"W","L"))))</f>
        <v>W</v>
      </c>
      <c r="N34" s="11" t="n">
        <f aca="false">IF(M34="W",IF(K34&lt;0,100/ABS(K34),K34/100),IF(M34="L",-1,0))</f>
        <v>0.769230769230769</v>
      </c>
    </row>
    <row r="35" customFormat="false" ht="15" hidden="false" customHeight="false" outlineLevel="0" collapsed="false">
      <c r="A35" s="8" t="n">
        <v>1</v>
      </c>
      <c r="B35" s="9" t="s">
        <v>83</v>
      </c>
      <c r="C35" s="9" t="s">
        <v>84</v>
      </c>
      <c r="D35" s="9" t="s">
        <v>85</v>
      </c>
      <c r="E35" s="9" t="s">
        <v>105</v>
      </c>
      <c r="F35" s="8" t="s">
        <v>87</v>
      </c>
      <c r="G35" s="8" t="s">
        <v>106</v>
      </c>
      <c r="H35" s="9" t="s">
        <v>91</v>
      </c>
      <c r="I35" s="8" t="s">
        <v>25</v>
      </c>
      <c r="J35" s="8" t="n">
        <v>6.5</v>
      </c>
      <c r="K35" s="10" t="n">
        <v>-120</v>
      </c>
      <c r="L35" s="8" t="n">
        <v>7</v>
      </c>
      <c r="M35" s="8" t="str">
        <f aca="false">IF(L35="","",IF(L35=J35,"Push",IF(I35="Under",IF(L35&lt;J35,"W","L"),IF(L35&gt;J35,"W","L"))))</f>
        <v>L</v>
      </c>
      <c r="N35" s="11" t="n">
        <f aca="false">IF(M35="W",IF(K35&lt;0,100/ABS(K35),K35/100),IF(M35="L",-1,0))</f>
        <v>-1</v>
      </c>
    </row>
    <row r="36" customFormat="false" ht="15" hidden="false" customHeight="false" outlineLevel="0" collapsed="false">
      <c r="A36" s="8" t="n">
        <v>1</v>
      </c>
      <c r="B36" s="9" t="s">
        <v>83</v>
      </c>
      <c r="C36" s="9" t="s">
        <v>84</v>
      </c>
      <c r="D36" s="9" t="s">
        <v>85</v>
      </c>
      <c r="E36" s="9" t="s">
        <v>107</v>
      </c>
      <c r="F36" s="8" t="s">
        <v>87</v>
      </c>
      <c r="G36" s="8" t="s">
        <v>108</v>
      </c>
      <c r="H36" s="9" t="s">
        <v>91</v>
      </c>
      <c r="I36" s="8" t="s">
        <v>25</v>
      </c>
      <c r="J36" s="8" t="n">
        <v>6.5</v>
      </c>
      <c r="K36" s="10" t="n">
        <v>105</v>
      </c>
      <c r="L36" s="8" t="n">
        <v>6</v>
      </c>
      <c r="M36" s="8" t="str">
        <f aca="false">IF(L36="","",IF(L36=J36,"Push",IF(I36="Under",IF(L36&lt;J36,"W","L"),IF(L36&gt;J36,"W","L"))))</f>
        <v>W</v>
      </c>
      <c r="N36" s="11" t="n">
        <f aca="false">IF(M36="W",IF(K36&lt;0,100/ABS(K36),K36/100),IF(M36="L",-1,0))</f>
        <v>1.05</v>
      </c>
    </row>
    <row r="37" customFormat="false" ht="15" hidden="false" customHeight="false" outlineLevel="0" collapsed="false">
      <c r="A37" s="8" t="n">
        <v>1</v>
      </c>
      <c r="B37" s="9" t="s">
        <v>83</v>
      </c>
      <c r="C37" s="9" t="s">
        <v>84</v>
      </c>
      <c r="D37" s="9" t="s">
        <v>85</v>
      </c>
      <c r="E37" s="9" t="s">
        <v>109</v>
      </c>
      <c r="F37" s="8" t="s">
        <v>87</v>
      </c>
      <c r="G37" s="8" t="s">
        <v>110</v>
      </c>
      <c r="H37" s="9" t="s">
        <v>102</v>
      </c>
      <c r="I37" s="8" t="s">
        <v>25</v>
      </c>
      <c r="J37" s="8" t="n">
        <v>4.5</v>
      </c>
      <c r="K37" s="10" t="n">
        <v>-105</v>
      </c>
      <c r="L37" s="8" t="n">
        <v>2</v>
      </c>
      <c r="M37" s="8" t="str">
        <f aca="false">IF(L37="","",IF(L37=J37,"Push",IF(I37="Under",IF(L37&lt;J37,"W","L"),IF(L37&gt;J37,"W","L"))))</f>
        <v>W</v>
      </c>
      <c r="N37" s="11" t="n">
        <f aca="false">IF(M37="W",IF(K37&lt;0,100/ABS(K37),K37/100),IF(M37="L",-1,0))</f>
        <v>0.952380952380952</v>
      </c>
    </row>
    <row r="38" customFormat="false" ht="15" hidden="false" customHeight="false" outlineLevel="0" collapsed="false">
      <c r="A38" s="8" t="n">
        <v>1</v>
      </c>
      <c r="B38" s="9" t="s">
        <v>83</v>
      </c>
      <c r="C38" s="9" t="s">
        <v>84</v>
      </c>
      <c r="D38" s="9" t="s">
        <v>85</v>
      </c>
      <c r="E38" s="9" t="s">
        <v>111</v>
      </c>
      <c r="F38" s="8" t="s">
        <v>87</v>
      </c>
      <c r="G38" s="8" t="s">
        <v>112</v>
      </c>
      <c r="H38" s="9" t="s">
        <v>102</v>
      </c>
      <c r="I38" s="8" t="s">
        <v>25</v>
      </c>
      <c r="J38" s="8" t="n">
        <v>4.5</v>
      </c>
      <c r="K38" s="10" t="n">
        <v>-130</v>
      </c>
      <c r="L38" s="8" t="n">
        <v>4</v>
      </c>
      <c r="M38" s="8" t="str">
        <f aca="false">IF(L38="","",IF(L38=J38,"Push",IF(I38="Under",IF(L38&lt;J38,"W","L"),IF(L38&gt;J38,"W","L"))))</f>
        <v>W</v>
      </c>
      <c r="N38" s="11" t="n">
        <f aca="false">IF(M38="W",IF(K38&lt;0,100/ABS(K38),K38/100),IF(M38="L",-1,0))</f>
        <v>0.769230769230769</v>
      </c>
    </row>
    <row r="39" customFormat="false" ht="15" hidden="false" customHeight="false" outlineLevel="0" collapsed="false">
      <c r="A39" s="8" t="n">
        <v>2</v>
      </c>
      <c r="B39" s="9" t="s">
        <v>28</v>
      </c>
      <c r="C39" s="9" t="s">
        <v>19</v>
      </c>
      <c r="D39" s="9" t="s">
        <v>20</v>
      </c>
      <c r="E39" s="9" t="s">
        <v>113</v>
      </c>
      <c r="F39" s="8" t="s">
        <v>22</v>
      </c>
      <c r="G39" s="8" t="s">
        <v>112</v>
      </c>
      <c r="H39" s="9" t="s">
        <v>114</v>
      </c>
      <c r="I39" s="8" t="s">
        <v>25</v>
      </c>
      <c r="J39" s="8" t="n">
        <v>12.5</v>
      </c>
      <c r="K39" s="10" t="n">
        <v>-115</v>
      </c>
      <c r="L39" s="8" t="n">
        <v>7</v>
      </c>
      <c r="M39" s="8" t="str">
        <f aca="false">IF(L39="","",IF(L39=J39,"Push",IF(I39="Under",IF(L39&lt;J39,"W","L"),IF(L39&gt;J39,"W","L"))))</f>
        <v>W</v>
      </c>
      <c r="N39" s="11" t="n">
        <f aca="false">IF(M39="W",IF(K39&lt;0,100/ABS(K39),K39/100),IF(M39="L",-1,0))</f>
        <v>0.869565217391304</v>
      </c>
    </row>
    <row r="40" customFormat="false" ht="15" hidden="false" customHeight="false" outlineLevel="0" collapsed="false">
      <c r="A40" s="8" t="n">
        <v>2</v>
      </c>
      <c r="B40" s="9" t="s">
        <v>18</v>
      </c>
      <c r="C40" s="9" t="s">
        <v>19</v>
      </c>
      <c r="D40" s="9" t="s">
        <v>20</v>
      </c>
      <c r="E40" s="9" t="s">
        <v>115</v>
      </c>
      <c r="F40" s="8" t="s">
        <v>22</v>
      </c>
      <c r="G40" s="8" t="s">
        <v>66</v>
      </c>
      <c r="H40" s="9" t="s">
        <v>116</v>
      </c>
      <c r="I40" s="8" t="s">
        <v>25</v>
      </c>
      <c r="J40" s="8" t="n">
        <v>26.5</v>
      </c>
      <c r="K40" s="10" t="n">
        <v>-115</v>
      </c>
      <c r="L40" s="8" t="n">
        <v>15</v>
      </c>
      <c r="M40" s="8" t="str">
        <f aca="false">IF(L40="","",IF(L40=J40,"Push",IF(I40="Under",IF(L40&lt;J40,"W","L"),IF(L40&gt;J40,"W","L"))))</f>
        <v>W</v>
      </c>
      <c r="N40" s="11" t="n">
        <f aca="false">IF(M40="W",IF(K40&lt;0,100/ABS(K40),K40/100),IF(M40="L",-1,0))</f>
        <v>0.869565217391304</v>
      </c>
    </row>
    <row r="41" customFormat="false" ht="15" hidden="false" customHeight="false" outlineLevel="0" collapsed="false">
      <c r="A41" s="8" t="n">
        <v>2</v>
      </c>
      <c r="B41" s="9" t="s">
        <v>28</v>
      </c>
      <c r="C41" s="9" t="s">
        <v>19</v>
      </c>
      <c r="D41" s="9" t="s">
        <v>20</v>
      </c>
      <c r="E41" s="9" t="s">
        <v>117</v>
      </c>
      <c r="F41" s="8" t="s">
        <v>22</v>
      </c>
      <c r="G41" s="8" t="s">
        <v>118</v>
      </c>
      <c r="H41" s="9" t="s">
        <v>119</v>
      </c>
      <c r="I41" s="8" t="s">
        <v>25</v>
      </c>
      <c r="J41" s="8" t="n">
        <v>42.5</v>
      </c>
      <c r="K41" s="10" t="n">
        <v>-115</v>
      </c>
      <c r="L41" s="8" t="n">
        <v>9</v>
      </c>
      <c r="M41" s="8" t="str">
        <f aca="false">IF(L41="","",IF(L41=J41,"Push",IF(I41="Under",IF(L41&lt;J41,"W","L"),IF(L41&gt;J41,"W","L"))))</f>
        <v>W</v>
      </c>
      <c r="N41" s="11" t="n">
        <f aca="false">IF(M41="W",IF(K41&lt;0,100/ABS(K41),K41/100),IF(M41="L",-1,0))</f>
        <v>0.869565217391304</v>
      </c>
    </row>
    <row r="42" customFormat="false" ht="15" hidden="false" customHeight="false" outlineLevel="0" collapsed="false">
      <c r="A42" s="8" t="n">
        <v>2</v>
      </c>
      <c r="B42" s="9" t="s">
        <v>28</v>
      </c>
      <c r="C42" s="9" t="s">
        <v>19</v>
      </c>
      <c r="D42" s="9" t="s">
        <v>38</v>
      </c>
      <c r="E42" s="9" t="s">
        <v>120</v>
      </c>
      <c r="F42" s="8" t="s">
        <v>40</v>
      </c>
      <c r="G42" s="8" t="s">
        <v>101</v>
      </c>
      <c r="H42" s="9" t="s">
        <v>121</v>
      </c>
      <c r="I42" s="8" t="s">
        <v>25</v>
      </c>
      <c r="J42" s="8" t="n">
        <v>23.5</v>
      </c>
      <c r="K42" s="10" t="n">
        <v>-115</v>
      </c>
      <c r="L42" s="8" t="n">
        <v>9</v>
      </c>
      <c r="M42" s="8" t="str">
        <f aca="false">IF(L42="","",IF(L42=J42,"Push",IF(I42="Under",IF(L42&lt;J42,"W","L"),IF(L42&gt;J42,"W","L"))))</f>
        <v>W</v>
      </c>
      <c r="N42" s="11" t="n">
        <f aca="false">IF(M42="W",IF(K42&lt;0,100/ABS(K42),K42/100),IF(M42="L",-1,0))</f>
        <v>0.869565217391304</v>
      </c>
    </row>
    <row r="43" customFormat="false" ht="15" hidden="false" customHeight="false" outlineLevel="0" collapsed="false">
      <c r="A43" s="8" t="n">
        <v>2</v>
      </c>
      <c r="B43" s="9" t="s">
        <v>28</v>
      </c>
      <c r="C43" s="9" t="s">
        <v>19</v>
      </c>
      <c r="D43" s="9" t="s">
        <v>122</v>
      </c>
      <c r="E43" s="9" t="s">
        <v>120</v>
      </c>
      <c r="F43" s="8" t="s">
        <v>40</v>
      </c>
      <c r="G43" s="8" t="s">
        <v>101</v>
      </c>
      <c r="H43" s="9" t="s">
        <v>27</v>
      </c>
      <c r="I43" s="8" t="s">
        <v>25</v>
      </c>
      <c r="J43" s="8" t="n">
        <v>2.5</v>
      </c>
      <c r="K43" s="10" t="n">
        <v>100</v>
      </c>
      <c r="L43" s="8" t="n">
        <v>1</v>
      </c>
      <c r="M43" s="8" t="str">
        <f aca="false">IF(L43="","",IF(L43=J43,"Push",IF(I43="Under",IF(L43&lt;J43,"W","L"),IF(L43&gt;J43,"W","L"))))</f>
        <v>W</v>
      </c>
      <c r="N43" s="11" t="n">
        <f aca="false">IF(M43="W",IF(K43&lt;0,100/ABS(K43),K43/100),IF(M43="L",-1,0))</f>
        <v>1</v>
      </c>
    </row>
    <row r="44" customFormat="false" ht="15" hidden="false" customHeight="false" outlineLevel="0" collapsed="false">
      <c r="A44" s="8" t="n">
        <v>2</v>
      </c>
      <c r="B44" s="9" t="s">
        <v>18</v>
      </c>
      <c r="C44" s="9" t="s">
        <v>19</v>
      </c>
      <c r="D44" s="9" t="s">
        <v>20</v>
      </c>
      <c r="E44" s="9" t="s">
        <v>123</v>
      </c>
      <c r="F44" s="8" t="s">
        <v>22</v>
      </c>
      <c r="G44" s="8" t="s">
        <v>41</v>
      </c>
      <c r="H44" s="9" t="s">
        <v>42</v>
      </c>
      <c r="I44" s="8" t="s">
        <v>25</v>
      </c>
      <c r="J44" s="8" t="n">
        <v>16.5</v>
      </c>
      <c r="K44" s="10" t="n">
        <v>-105</v>
      </c>
      <c r="L44" s="8" t="n">
        <v>12</v>
      </c>
      <c r="M44" s="8" t="str">
        <f aca="false">IF(L44="","",IF(L44=J44,"Push",IF(I44="Under",IF(L44&lt;J44,"W","L"),IF(L44&gt;J44,"W","L"))))</f>
        <v>W</v>
      </c>
      <c r="N44" s="11" t="n">
        <f aca="false">IF(M44="W",IF(K44&lt;0,100/ABS(K44),K44/100),IF(M44="L",-1,0))</f>
        <v>0.952380952380952</v>
      </c>
    </row>
    <row r="45" customFormat="false" ht="15" hidden="false" customHeight="false" outlineLevel="0" collapsed="false">
      <c r="A45" s="8" t="n">
        <v>2</v>
      </c>
      <c r="B45" s="9" t="s">
        <v>18</v>
      </c>
      <c r="C45" s="9" t="s">
        <v>19</v>
      </c>
      <c r="D45" s="9" t="s">
        <v>122</v>
      </c>
      <c r="E45" s="9" t="s">
        <v>124</v>
      </c>
      <c r="F45" s="8" t="s">
        <v>40</v>
      </c>
      <c r="G45" s="8" t="s">
        <v>76</v>
      </c>
      <c r="H45" s="9" t="s">
        <v>27</v>
      </c>
      <c r="I45" s="8" t="s">
        <v>25</v>
      </c>
      <c r="J45" s="8" t="n">
        <v>2.5</v>
      </c>
      <c r="K45" s="10" t="n">
        <v>-115</v>
      </c>
      <c r="L45" s="8" t="n">
        <v>0</v>
      </c>
      <c r="M45" s="8" t="str">
        <f aca="false">IF(L45="","",IF(L45=J45,"Push",IF(I45="Under",IF(L45&lt;J45,"W","L"),IF(L45&gt;J45,"W","L"))))</f>
        <v>W</v>
      </c>
      <c r="N45" s="11" t="n">
        <f aca="false">IF(M45="W",IF(K45&lt;0,100/ABS(K45),K45/100),IF(M45="L",-1,0))</f>
        <v>0.869565217391304</v>
      </c>
    </row>
    <row r="46" customFormat="false" ht="15" hidden="false" customHeight="false" outlineLevel="0" collapsed="false">
      <c r="A46" s="8" t="n">
        <v>2</v>
      </c>
      <c r="B46" s="9" t="s">
        <v>18</v>
      </c>
      <c r="C46" s="9" t="s">
        <v>19</v>
      </c>
      <c r="D46" s="9" t="s">
        <v>26</v>
      </c>
      <c r="E46" s="9" t="s">
        <v>125</v>
      </c>
      <c r="F46" s="8" t="s">
        <v>22</v>
      </c>
      <c r="G46" s="8" t="s">
        <v>126</v>
      </c>
      <c r="H46" s="9" t="s">
        <v>27</v>
      </c>
      <c r="I46" s="8" t="s">
        <v>25</v>
      </c>
      <c r="J46" s="8" t="n">
        <v>2.5</v>
      </c>
      <c r="K46" s="10" t="n">
        <v>-105</v>
      </c>
      <c r="L46" s="8" t="n">
        <v>2</v>
      </c>
      <c r="M46" s="8" t="str">
        <f aca="false">IF(L46="","",IF(L46=J46,"Push",IF(I46="Under",IF(L46&lt;J46,"W","L"),IF(L46&gt;J46,"W","L"))))</f>
        <v>W</v>
      </c>
      <c r="N46" s="11" t="n">
        <f aca="false">IF(M46="W",IF(K46&lt;0,100/ABS(K46),K46/100),IF(M46="L",-1,0))</f>
        <v>0.952380952380952</v>
      </c>
    </row>
    <row r="47" customFormat="false" ht="15" hidden="false" customHeight="false" outlineLevel="0" collapsed="false">
      <c r="A47" s="8" t="n">
        <v>2</v>
      </c>
      <c r="B47" s="9" t="s">
        <v>28</v>
      </c>
      <c r="C47" s="9" t="s">
        <v>19</v>
      </c>
      <c r="D47" s="9" t="s">
        <v>20</v>
      </c>
      <c r="E47" s="9" t="s">
        <v>127</v>
      </c>
      <c r="F47" s="8" t="s">
        <v>22</v>
      </c>
      <c r="G47" s="8" t="s">
        <v>64</v>
      </c>
      <c r="H47" s="9" t="s">
        <v>128</v>
      </c>
      <c r="I47" s="8" t="s">
        <v>25</v>
      </c>
      <c r="J47" s="8" t="n">
        <v>15.5</v>
      </c>
      <c r="K47" s="10" t="n">
        <v>-110</v>
      </c>
      <c r="L47" s="8" t="n">
        <v>29</v>
      </c>
      <c r="M47" s="8" t="str">
        <f aca="false">IF(L47="","",IF(L47=J47,"Push",IF(I47="Under",IF(L47&lt;J47,"W","L"),IF(L47&gt;J47,"W","L"))))</f>
        <v>L</v>
      </c>
      <c r="N47" s="11" t="n">
        <f aca="false">IF(M47="W",IF(K47&lt;0,100/ABS(K47),K47/100),IF(M47="L",-1,0))</f>
        <v>-1</v>
      </c>
    </row>
    <row r="48" customFormat="false" ht="15" hidden="false" customHeight="false" outlineLevel="0" collapsed="false">
      <c r="A48" s="8" t="n">
        <v>2</v>
      </c>
      <c r="B48" s="9" t="s">
        <v>28</v>
      </c>
      <c r="C48" s="9" t="s">
        <v>19</v>
      </c>
      <c r="D48" s="9" t="s">
        <v>26</v>
      </c>
      <c r="E48" s="9" t="s">
        <v>127</v>
      </c>
      <c r="F48" s="8" t="s">
        <v>22</v>
      </c>
      <c r="G48" s="8" t="s">
        <v>64</v>
      </c>
      <c r="H48" s="9" t="s">
        <v>27</v>
      </c>
      <c r="I48" s="8" t="s">
        <v>25</v>
      </c>
      <c r="J48" s="8" t="n">
        <v>2.5</v>
      </c>
      <c r="K48" s="10" t="n">
        <v>-120</v>
      </c>
      <c r="L48" s="8" t="n">
        <v>2</v>
      </c>
      <c r="M48" s="8" t="str">
        <f aca="false">IF(L48="","",IF(L48=J48,"Push",IF(I48="Under",IF(L48&lt;J48,"W","L"),IF(L48&gt;J48,"W","L"))))</f>
        <v>W</v>
      </c>
      <c r="N48" s="11" t="n">
        <f aca="false">IF(M48="W",IF(K48&lt;0,100/ABS(K48),K48/100),IF(M48="L",-1,0))</f>
        <v>0.833333333333333</v>
      </c>
    </row>
    <row r="49" customFormat="false" ht="15" hidden="false" customHeight="false" outlineLevel="0" collapsed="false">
      <c r="A49" s="8" t="n">
        <v>2</v>
      </c>
      <c r="B49" s="9" t="s">
        <v>28</v>
      </c>
      <c r="C49" s="9" t="s">
        <v>45</v>
      </c>
      <c r="D49" s="9" t="s">
        <v>46</v>
      </c>
      <c r="E49" s="9" t="s">
        <v>47</v>
      </c>
      <c r="F49" s="8" t="s">
        <v>48</v>
      </c>
      <c r="G49" s="8" t="s">
        <v>49</v>
      </c>
      <c r="H49" s="9" t="s">
        <v>129</v>
      </c>
      <c r="I49" s="8" t="s">
        <v>25</v>
      </c>
      <c r="J49" s="8" t="n">
        <v>6.5</v>
      </c>
      <c r="K49" s="10" t="n">
        <v>-120</v>
      </c>
      <c r="L49" s="8" t="n">
        <v>4</v>
      </c>
      <c r="M49" s="8" t="str">
        <f aca="false">IF(L49="","",IF(L49=J49,"Push",IF(I49="Under",IF(L49&lt;J49,"W","L"),IF(L49&gt;J49,"W","L"))))</f>
        <v>W</v>
      </c>
      <c r="N49" s="11" t="n">
        <f aca="false">IF(M49="W",IF(K49&lt;0,100/ABS(K49),K49/100),IF(M49="L",-1,0))</f>
        <v>0.833333333333333</v>
      </c>
    </row>
    <row r="50" customFormat="false" ht="15" hidden="false" customHeight="false" outlineLevel="0" collapsed="false">
      <c r="A50" s="8" t="n">
        <v>2</v>
      </c>
      <c r="B50" s="9" t="s">
        <v>28</v>
      </c>
      <c r="C50" s="9" t="s">
        <v>45</v>
      </c>
      <c r="D50" s="9" t="s">
        <v>46</v>
      </c>
      <c r="E50" s="9" t="s">
        <v>130</v>
      </c>
      <c r="F50" s="8" t="s">
        <v>48</v>
      </c>
      <c r="G50" s="8" t="s">
        <v>131</v>
      </c>
      <c r="H50" s="9" t="s">
        <v>50</v>
      </c>
      <c r="I50" s="8" t="s">
        <v>25</v>
      </c>
      <c r="J50" s="8" t="n">
        <v>7.5</v>
      </c>
      <c r="K50" s="10" t="n">
        <v>-115</v>
      </c>
      <c r="L50" s="8" t="n">
        <v>-6</v>
      </c>
      <c r="M50" s="8" t="str">
        <f aca="false">IF(L50="","",IF(L50=J50,"Push",IF(I50="Under",IF(L50&lt;J50,"W","L"),IF(L50&gt;J50,"W","L"))))</f>
        <v>W</v>
      </c>
      <c r="N50" s="11" t="n">
        <f aca="false">IF(M50="W",IF(K50&lt;0,100/ABS(K50),K50/100),IF(M50="L",-1,0))</f>
        <v>0.869565217391304</v>
      </c>
    </row>
    <row r="51" customFormat="false" ht="15" hidden="false" customHeight="false" outlineLevel="0" collapsed="false">
      <c r="A51" s="8" t="n">
        <v>2</v>
      </c>
      <c r="B51" s="9" t="s">
        <v>28</v>
      </c>
      <c r="C51" s="9" t="s">
        <v>45</v>
      </c>
      <c r="D51" s="9" t="s">
        <v>132</v>
      </c>
      <c r="E51" s="9" t="s">
        <v>133</v>
      </c>
      <c r="F51" s="8" t="s">
        <v>22</v>
      </c>
      <c r="G51" s="8" t="s">
        <v>90</v>
      </c>
      <c r="H51" s="9" t="s">
        <v>134</v>
      </c>
      <c r="I51" s="8" t="s">
        <v>25</v>
      </c>
      <c r="J51" s="8" t="n">
        <v>80.5</v>
      </c>
      <c r="K51" s="10" t="n">
        <v>-115</v>
      </c>
      <c r="L51" s="8" t="n">
        <v>9</v>
      </c>
      <c r="M51" s="8" t="str">
        <f aca="false">IF(L51="","",IF(L51=J51,"Push",IF(I51="Under",IF(L51&lt;J51,"W","L"),IF(L51&gt;J51,"W","L"))))</f>
        <v>W</v>
      </c>
      <c r="N51" s="11" t="n">
        <f aca="false">IF(M51="W",IF(K51&lt;0,100/ABS(K51),K51/100),IF(M51="L",-1,0))</f>
        <v>0.869565217391304</v>
      </c>
    </row>
    <row r="52" customFormat="false" ht="15" hidden="false" customHeight="false" outlineLevel="0" collapsed="false">
      <c r="A52" s="8" t="n">
        <v>2</v>
      </c>
      <c r="B52" s="9" t="s">
        <v>28</v>
      </c>
      <c r="C52" s="9" t="s">
        <v>45</v>
      </c>
      <c r="D52" s="9" t="s">
        <v>132</v>
      </c>
      <c r="E52" s="9" t="s">
        <v>135</v>
      </c>
      <c r="F52" s="8" t="s">
        <v>22</v>
      </c>
      <c r="G52" s="8" t="s">
        <v>79</v>
      </c>
      <c r="H52" s="9" t="s">
        <v>136</v>
      </c>
      <c r="I52" s="8" t="s">
        <v>25</v>
      </c>
      <c r="J52" s="8" t="n">
        <v>35.5</v>
      </c>
      <c r="K52" s="10" t="n">
        <v>-115</v>
      </c>
      <c r="L52" s="8" t="n">
        <v>10</v>
      </c>
      <c r="M52" s="8" t="str">
        <f aca="false">IF(L52="","",IF(L52=J52,"Push",IF(I52="Under",IF(L52&lt;J52,"W","L"),IF(L52&gt;J52,"W","L"))))</f>
        <v>W</v>
      </c>
      <c r="N52" s="11" t="n">
        <f aca="false">IF(M52="W",IF(K52&lt;0,100/ABS(K52),K52/100),IF(M52="L",-1,0))</f>
        <v>0.869565217391304</v>
      </c>
    </row>
    <row r="53" customFormat="false" ht="15" hidden="false" customHeight="false" outlineLevel="0" collapsed="false">
      <c r="A53" s="8" t="n">
        <v>2</v>
      </c>
      <c r="B53" s="9" t="s">
        <v>51</v>
      </c>
      <c r="C53" s="9" t="s">
        <v>52</v>
      </c>
      <c r="D53" s="9" t="s">
        <v>58</v>
      </c>
      <c r="E53" s="9" t="s">
        <v>47</v>
      </c>
      <c r="F53" s="8" t="s">
        <v>48</v>
      </c>
      <c r="G53" s="8" t="s">
        <v>49</v>
      </c>
      <c r="H53" s="9" t="s">
        <v>62</v>
      </c>
      <c r="I53" s="8" t="s">
        <v>57</v>
      </c>
      <c r="J53" s="8" t="n">
        <v>3.5</v>
      </c>
      <c r="K53" s="10" t="n">
        <v>110</v>
      </c>
      <c r="L53" s="8" t="n">
        <v>3</v>
      </c>
      <c r="M53" s="8" t="str">
        <f aca="false">IF(L53="","",IF(L53=J53,"Push",IF(I53="Under",IF(L53&lt;J53,"W","L"),IF(L53&gt;J53,"W","L"))))</f>
        <v>L</v>
      </c>
      <c r="N53" s="11" t="n">
        <f aca="false">IF(M53="W",IF(K53&lt;0,100/ABS(K53),K53/100),IF(M53="L",-1,0))</f>
        <v>-1</v>
      </c>
    </row>
    <row r="54" customFormat="false" ht="15" hidden="false" customHeight="false" outlineLevel="0" collapsed="false">
      <c r="A54" s="8" t="n">
        <v>2</v>
      </c>
      <c r="B54" s="9" t="s">
        <v>51</v>
      </c>
      <c r="C54" s="9" t="s">
        <v>52</v>
      </c>
      <c r="D54" s="9" t="s">
        <v>58</v>
      </c>
      <c r="E54" s="9" t="s">
        <v>137</v>
      </c>
      <c r="F54" s="8" t="s">
        <v>48</v>
      </c>
      <c r="G54" s="8" t="s">
        <v>118</v>
      </c>
      <c r="H54" s="9" t="s">
        <v>82</v>
      </c>
      <c r="I54" s="8" t="s">
        <v>57</v>
      </c>
      <c r="J54" s="8" t="n">
        <v>4.5</v>
      </c>
      <c r="K54" s="10" t="n">
        <v>-125</v>
      </c>
      <c r="L54" s="8" t="n">
        <v>4</v>
      </c>
      <c r="M54" s="8" t="str">
        <f aca="false">IF(L54="","",IF(L54=J54,"Push",IF(I54="Under",IF(L54&lt;J54,"W","L"),IF(L54&gt;J54,"W","L"))))</f>
        <v>L</v>
      </c>
      <c r="N54" s="11" t="n">
        <f aca="false">IF(M54="W",IF(K54&lt;0,100/ABS(K54),K54/100),IF(M54="L",-1,0))</f>
        <v>-1</v>
      </c>
    </row>
    <row r="55" customFormat="false" ht="15" hidden="false" customHeight="false" outlineLevel="0" collapsed="false">
      <c r="A55" s="8" t="n">
        <v>2</v>
      </c>
      <c r="B55" s="9" t="s">
        <v>51</v>
      </c>
      <c r="C55" s="9" t="s">
        <v>52</v>
      </c>
      <c r="D55" s="9" t="s">
        <v>60</v>
      </c>
      <c r="E55" s="9" t="s">
        <v>138</v>
      </c>
      <c r="F55" s="8" t="s">
        <v>40</v>
      </c>
      <c r="G55" s="8" t="s">
        <v>139</v>
      </c>
      <c r="H55" s="9" t="s">
        <v>62</v>
      </c>
      <c r="I55" s="8" t="s">
        <v>57</v>
      </c>
      <c r="J55" s="8" t="n">
        <v>3.5</v>
      </c>
      <c r="K55" s="10" t="n">
        <v>-105</v>
      </c>
      <c r="L55" s="8" t="n">
        <v>4</v>
      </c>
      <c r="M55" s="8" t="str">
        <f aca="false">IF(L55="","",IF(L55=J55,"Push",IF(I55="Under",IF(L55&lt;J55,"W","L"),IF(L55&gt;J55,"W","L"))))</f>
        <v>W</v>
      </c>
      <c r="N55" s="11" t="n">
        <f aca="false">IF(M55="W",IF(K55&lt;0,100/ABS(K55),K55/100),IF(M55="L",-1,0))</f>
        <v>0.952380952380952</v>
      </c>
    </row>
    <row r="56" customFormat="false" ht="15" hidden="false" customHeight="false" outlineLevel="0" collapsed="false">
      <c r="A56" s="8" t="n">
        <v>2</v>
      </c>
      <c r="B56" s="9" t="s">
        <v>51</v>
      </c>
      <c r="C56" s="9" t="s">
        <v>52</v>
      </c>
      <c r="D56" s="9" t="s">
        <v>58</v>
      </c>
      <c r="E56" s="9" t="s">
        <v>140</v>
      </c>
      <c r="F56" s="8" t="s">
        <v>48</v>
      </c>
      <c r="G56" s="8" t="s">
        <v>141</v>
      </c>
      <c r="H56" s="9" t="s">
        <v>82</v>
      </c>
      <c r="I56" s="8" t="s">
        <v>57</v>
      </c>
      <c r="J56" s="8" t="n">
        <v>4.5</v>
      </c>
      <c r="K56" s="10" t="n">
        <v>105</v>
      </c>
      <c r="L56" s="8" t="n">
        <v>8</v>
      </c>
      <c r="M56" s="8" t="str">
        <f aca="false">IF(L56="","",IF(L56=J56,"Push",IF(I56="Under",IF(L56&lt;J56,"W","L"),IF(L56&gt;J56,"W","L"))))</f>
        <v>W</v>
      </c>
      <c r="N56" s="11" t="n">
        <f aca="false">IF(M56="W",IF(K56&lt;0,100/ABS(K56),K56/100),IF(M56="L",-1,0))</f>
        <v>1.05</v>
      </c>
    </row>
    <row r="57" customFormat="false" ht="15" hidden="false" customHeight="false" outlineLevel="0" collapsed="false">
      <c r="A57" s="8" t="n">
        <v>2</v>
      </c>
      <c r="B57" s="9" t="s">
        <v>51</v>
      </c>
      <c r="C57" s="9" t="s">
        <v>52</v>
      </c>
      <c r="D57" s="9" t="s">
        <v>60</v>
      </c>
      <c r="E57" s="9" t="s">
        <v>142</v>
      </c>
      <c r="F57" s="8" t="s">
        <v>40</v>
      </c>
      <c r="G57" s="8" t="s">
        <v>118</v>
      </c>
      <c r="H57" s="9" t="s">
        <v>62</v>
      </c>
      <c r="I57" s="8" t="s">
        <v>57</v>
      </c>
      <c r="J57" s="8" t="n">
        <v>3.5</v>
      </c>
      <c r="K57" s="10" t="n">
        <v>105</v>
      </c>
      <c r="L57" s="8" t="n">
        <v>1</v>
      </c>
      <c r="M57" s="8" t="str">
        <f aca="false">IF(L57="","",IF(L57=J57,"Push",IF(I57="Under",IF(L57&lt;J57,"W","L"),IF(L57&gt;J57,"W","L"))))</f>
        <v>L</v>
      </c>
      <c r="N57" s="11" t="n">
        <f aca="false">IF(M57="W",IF(K57&lt;0,100/ABS(K57),K57/100),IF(M57="L",-1,0))</f>
        <v>-1</v>
      </c>
    </row>
    <row r="58" customFormat="false" ht="15" hidden="false" customHeight="false" outlineLevel="0" collapsed="false">
      <c r="A58" s="8" t="n">
        <v>2</v>
      </c>
      <c r="B58" s="9" t="s">
        <v>51</v>
      </c>
      <c r="C58" s="9" t="s">
        <v>52</v>
      </c>
      <c r="D58" s="9" t="s">
        <v>58</v>
      </c>
      <c r="E58" s="9" t="s">
        <v>143</v>
      </c>
      <c r="F58" s="8" t="s">
        <v>48</v>
      </c>
      <c r="G58" s="8" t="s">
        <v>144</v>
      </c>
      <c r="H58" s="9" t="s">
        <v>82</v>
      </c>
      <c r="I58" s="8" t="s">
        <v>57</v>
      </c>
      <c r="J58" s="8" t="n">
        <v>4.5</v>
      </c>
      <c r="K58" s="10" t="n">
        <v>-125</v>
      </c>
      <c r="L58" s="8" t="n">
        <v>4</v>
      </c>
      <c r="M58" s="8" t="str">
        <f aca="false">IF(L58="","",IF(L58=J58,"Push",IF(I58="Under",IF(L58&lt;J58,"W","L"),IF(L58&gt;J58,"W","L"))))</f>
        <v>L</v>
      </c>
      <c r="N58" s="11" t="n">
        <f aca="false">IF(M58="W",IF(K58&lt;0,100/ABS(K58),K58/100),IF(M58="L",-1,0))</f>
        <v>-1</v>
      </c>
    </row>
    <row r="59" customFormat="false" ht="15" hidden="false" customHeight="false" outlineLevel="0" collapsed="false">
      <c r="A59" s="8" t="n">
        <v>2</v>
      </c>
      <c r="B59" s="9" t="s">
        <v>83</v>
      </c>
      <c r="C59" s="9" t="s">
        <v>84</v>
      </c>
      <c r="D59" s="9" t="s">
        <v>85</v>
      </c>
      <c r="E59" s="9" t="s">
        <v>145</v>
      </c>
      <c r="F59" s="8" t="s">
        <v>87</v>
      </c>
      <c r="G59" s="8" t="s">
        <v>141</v>
      </c>
      <c r="H59" s="9" t="s">
        <v>102</v>
      </c>
      <c r="I59" s="8" t="s">
        <v>25</v>
      </c>
      <c r="J59" s="8" t="n">
        <v>4.5</v>
      </c>
      <c r="K59" s="10" t="n">
        <v>-110</v>
      </c>
      <c r="L59" s="8" t="n">
        <v>5</v>
      </c>
      <c r="M59" s="8" t="str">
        <f aca="false">IF(L59="","",IF(L59=J59,"Push",IF(I59="Under",IF(L59&lt;J59,"W","L"),IF(L59&gt;J59,"W","L"))))</f>
        <v>L</v>
      </c>
      <c r="N59" s="11" t="n">
        <f aca="false">IF(M59="W",IF(K59&lt;0,100/ABS(K59),K59/100),IF(M59="L",-1,0))</f>
        <v>-1</v>
      </c>
    </row>
    <row r="60" customFormat="false" ht="15" hidden="false" customHeight="false" outlineLevel="0" collapsed="false">
      <c r="A60" s="8" t="n">
        <v>2</v>
      </c>
      <c r="B60" s="9" t="s">
        <v>83</v>
      </c>
      <c r="C60" s="9" t="s">
        <v>84</v>
      </c>
      <c r="D60" s="9" t="s">
        <v>85</v>
      </c>
      <c r="E60" s="9" t="s">
        <v>146</v>
      </c>
      <c r="F60" s="8" t="s">
        <v>87</v>
      </c>
      <c r="G60" s="8" t="s">
        <v>49</v>
      </c>
      <c r="H60" s="9" t="s">
        <v>88</v>
      </c>
      <c r="I60" s="8" t="s">
        <v>25</v>
      </c>
      <c r="J60" s="8" t="n">
        <v>3.5</v>
      </c>
      <c r="K60" s="10" t="n">
        <v>110</v>
      </c>
      <c r="L60" s="8" t="n">
        <v>3</v>
      </c>
      <c r="M60" s="8" t="str">
        <f aca="false">IF(L60="","",IF(L60=J60,"Push",IF(I60="Under",IF(L60&lt;J60,"W","L"),IF(L60&gt;J60,"W","L"))))</f>
        <v>W</v>
      </c>
      <c r="N60" s="11" t="n">
        <f aca="false">IF(M60="W",IF(K60&lt;0,100/ABS(K60),K60/100),IF(M60="L",-1,0))</f>
        <v>1.1</v>
      </c>
    </row>
    <row r="61" customFormat="false" ht="15" hidden="false" customHeight="false" outlineLevel="0" collapsed="false">
      <c r="A61" s="8" t="n">
        <v>2</v>
      </c>
      <c r="B61" s="9" t="s">
        <v>83</v>
      </c>
      <c r="C61" s="9" t="s">
        <v>84</v>
      </c>
      <c r="D61" s="9" t="s">
        <v>85</v>
      </c>
      <c r="E61" s="9" t="s">
        <v>147</v>
      </c>
      <c r="F61" s="8" t="s">
        <v>87</v>
      </c>
      <c r="G61" s="8" t="s">
        <v>131</v>
      </c>
      <c r="H61" s="9" t="s">
        <v>104</v>
      </c>
      <c r="I61" s="8" t="s">
        <v>25</v>
      </c>
      <c r="J61" s="8" t="n">
        <v>5.5</v>
      </c>
      <c r="K61" s="10" t="n">
        <v>-130</v>
      </c>
      <c r="L61" s="8" t="n">
        <v>7</v>
      </c>
      <c r="M61" s="8" t="str">
        <f aca="false">IF(L61="","",IF(L61=J61,"Push",IF(I61="Under",IF(L61&lt;J61,"W","L"),IF(L61&gt;J61,"W","L"))))</f>
        <v>L</v>
      </c>
      <c r="N61" s="11" t="n">
        <f aca="false">IF(M61="W",IF(K61&lt;0,100/ABS(K61),K61/100),IF(M61="L",-1,0))</f>
        <v>-1</v>
      </c>
    </row>
    <row r="62" customFormat="false" ht="15" hidden="false" customHeight="false" outlineLevel="0" collapsed="false">
      <c r="A62" s="8" t="n">
        <v>2</v>
      </c>
      <c r="B62" s="9" t="s">
        <v>83</v>
      </c>
      <c r="C62" s="9" t="s">
        <v>84</v>
      </c>
      <c r="D62" s="9" t="s">
        <v>85</v>
      </c>
      <c r="E62" s="9" t="s">
        <v>92</v>
      </c>
      <c r="F62" s="8" t="s">
        <v>87</v>
      </c>
      <c r="G62" s="8" t="s">
        <v>93</v>
      </c>
      <c r="H62" s="9" t="s">
        <v>91</v>
      </c>
      <c r="I62" s="8" t="s">
        <v>25</v>
      </c>
      <c r="J62" s="8" t="n">
        <v>6.5</v>
      </c>
      <c r="K62" s="10" t="n">
        <v>100</v>
      </c>
      <c r="L62" s="8" t="n">
        <v>0</v>
      </c>
      <c r="M62" s="8" t="str">
        <f aca="false">IF(L62="","",IF(L62=J62,"Push",IF(I62="Under",IF(L62&lt;J62,"W","L"),IF(L62&gt;J62,"W","L"))))</f>
        <v>W</v>
      </c>
      <c r="N62" s="11" t="n">
        <f aca="false">IF(M62="W",IF(K62&lt;0,100/ABS(K62),K62/100),IF(M62="L",-1,0))</f>
        <v>1</v>
      </c>
    </row>
    <row r="63" customFormat="false" ht="15" hidden="false" customHeight="false" outlineLevel="0" collapsed="false">
      <c r="A63" s="8" t="n">
        <v>3</v>
      </c>
      <c r="B63" s="9" t="s">
        <v>28</v>
      </c>
      <c r="C63" s="9" t="s">
        <v>19</v>
      </c>
      <c r="D63" s="9" t="s">
        <v>26</v>
      </c>
      <c r="E63" s="9" t="s">
        <v>113</v>
      </c>
      <c r="F63" s="8" t="s">
        <v>22</v>
      </c>
      <c r="G63" s="8" t="s">
        <v>112</v>
      </c>
      <c r="H63" s="9" t="s">
        <v>27</v>
      </c>
      <c r="I63" s="8" t="s">
        <v>25</v>
      </c>
      <c r="J63" s="8" t="n">
        <v>2.5</v>
      </c>
      <c r="K63" s="10" t="n">
        <v>-110</v>
      </c>
      <c r="L63" s="8" t="n">
        <v>1</v>
      </c>
      <c r="M63" s="8" t="str">
        <f aca="false">IF(L63="","",IF(L63=J63,"Push",IF(I63="Under",IF(L63&lt;J63,"W","L"),IF(L63&gt;J63,"W","L"))))</f>
        <v>W</v>
      </c>
      <c r="N63" s="11" t="n">
        <f aca="false">IF(M63="W",IF(K63&lt;0,100/ABS(K63),K63/100),IF(M63="L",-1,0))</f>
        <v>0.909090909090909</v>
      </c>
    </row>
    <row r="64" customFormat="false" ht="15" hidden="false" customHeight="false" outlineLevel="0" collapsed="false">
      <c r="A64" s="8" t="n">
        <v>3</v>
      </c>
      <c r="B64" s="9" t="s">
        <v>18</v>
      </c>
      <c r="C64" s="9" t="s">
        <v>19</v>
      </c>
      <c r="D64" s="9" t="s">
        <v>20</v>
      </c>
      <c r="E64" s="9" t="s">
        <v>115</v>
      </c>
      <c r="F64" s="8" t="s">
        <v>22</v>
      </c>
      <c r="G64" s="8" t="s">
        <v>66</v>
      </c>
      <c r="H64" s="9" t="s">
        <v>148</v>
      </c>
      <c r="I64" s="8" t="s">
        <v>25</v>
      </c>
      <c r="J64" s="8" t="n">
        <v>22.5</v>
      </c>
      <c r="K64" s="10" t="n">
        <v>-115</v>
      </c>
      <c r="L64" s="8" t="n">
        <v>37</v>
      </c>
      <c r="M64" s="8" t="str">
        <f aca="false">IF(L64="","",IF(L64=J64,"Push",IF(I64="Under",IF(L64&lt;J64,"W","L"),IF(L64&gt;J64,"W","L"))))</f>
        <v>L</v>
      </c>
      <c r="N64" s="11" t="n">
        <f aca="false">IF(M64="W",IF(K64&lt;0,100/ABS(K64),K64/100),IF(M64="L",-1,0))</f>
        <v>-1</v>
      </c>
    </row>
    <row r="65" customFormat="false" ht="15" hidden="false" customHeight="false" outlineLevel="0" collapsed="false">
      <c r="A65" s="8" t="n">
        <v>3</v>
      </c>
      <c r="B65" s="9" t="s">
        <v>28</v>
      </c>
      <c r="C65" s="9" t="s">
        <v>19</v>
      </c>
      <c r="D65" s="9" t="s">
        <v>20</v>
      </c>
      <c r="E65" s="9" t="s">
        <v>149</v>
      </c>
      <c r="F65" s="8" t="s">
        <v>22</v>
      </c>
      <c r="G65" s="8" t="s">
        <v>144</v>
      </c>
      <c r="H65" s="9" t="s">
        <v>31</v>
      </c>
      <c r="I65" s="8" t="s">
        <v>25</v>
      </c>
      <c r="J65" s="8" t="n">
        <v>10.5</v>
      </c>
      <c r="K65" s="10" t="n">
        <v>-110</v>
      </c>
      <c r="L65" s="8" t="n">
        <v>0</v>
      </c>
      <c r="M65" s="8" t="str">
        <f aca="false">IF(L65="","",IF(L65=J65,"Push",IF(I65="Under",IF(L65&lt;J65,"W","L"),IF(L65&gt;J65,"W","L"))))</f>
        <v>W</v>
      </c>
      <c r="N65" s="11" t="n">
        <f aca="false">IF(M65="W",IF(K65&lt;0,100/ABS(K65),K65/100),IF(M65="L",-1,0))</f>
        <v>0.909090909090909</v>
      </c>
    </row>
    <row r="66" customFormat="false" ht="15" hidden="false" customHeight="false" outlineLevel="0" collapsed="false">
      <c r="A66" s="8" t="n">
        <v>3</v>
      </c>
      <c r="B66" s="9" t="s">
        <v>28</v>
      </c>
      <c r="C66" s="9" t="s">
        <v>19</v>
      </c>
      <c r="D66" s="9" t="s">
        <v>26</v>
      </c>
      <c r="E66" s="9" t="s">
        <v>149</v>
      </c>
      <c r="F66" s="8" t="s">
        <v>22</v>
      </c>
      <c r="G66" s="8" t="s">
        <v>144</v>
      </c>
      <c r="H66" s="9" t="s">
        <v>32</v>
      </c>
      <c r="I66" s="8" t="s">
        <v>25</v>
      </c>
      <c r="J66" s="8" t="n">
        <v>1.5</v>
      </c>
      <c r="K66" s="10" t="n">
        <v>-125</v>
      </c>
      <c r="L66" s="8" t="n">
        <v>0</v>
      </c>
      <c r="M66" s="8" t="str">
        <f aca="false">IF(L66="","",IF(L66=J66,"Push",IF(I66="Under",IF(L66&lt;J66,"W","L"),IF(L66&gt;J66,"W","L"))))</f>
        <v>W</v>
      </c>
      <c r="N66" s="11" t="n">
        <f aca="false">IF(M66="W",IF(K66&lt;0,100/ABS(K66),K66/100),IF(M66="L",-1,0))</f>
        <v>0.8</v>
      </c>
    </row>
    <row r="67" customFormat="false" ht="15" hidden="false" customHeight="false" outlineLevel="0" collapsed="false">
      <c r="A67" s="8" t="n">
        <v>3</v>
      </c>
      <c r="B67" s="9" t="s">
        <v>28</v>
      </c>
      <c r="C67" s="9" t="s">
        <v>19</v>
      </c>
      <c r="D67" s="9" t="s">
        <v>38</v>
      </c>
      <c r="E67" s="9" t="s">
        <v>150</v>
      </c>
      <c r="F67" s="8" t="s">
        <v>40</v>
      </c>
      <c r="G67" s="8" t="s">
        <v>23</v>
      </c>
      <c r="H67" s="9" t="s">
        <v>151</v>
      </c>
      <c r="I67" s="8" t="s">
        <v>25</v>
      </c>
      <c r="J67" s="8" t="n">
        <v>11.5</v>
      </c>
      <c r="K67" s="10" t="n">
        <v>-120</v>
      </c>
      <c r="L67" s="8" t="n">
        <v>0</v>
      </c>
      <c r="M67" s="8" t="str">
        <f aca="false">IF(L67="","",IF(L67=J67,"Push",IF(I67="Under",IF(L67&lt;J67,"W","L"),IF(L67&gt;J67,"W","L"))))</f>
        <v>W</v>
      </c>
      <c r="N67" s="11" t="n">
        <f aca="false">IF(M67="W",IF(K67&lt;0,100/ABS(K67),K67/100),IF(M67="L",-1,0))</f>
        <v>0.833333333333333</v>
      </c>
    </row>
    <row r="68" customFormat="false" ht="15" hidden="false" customHeight="false" outlineLevel="0" collapsed="false">
      <c r="A68" s="8" t="n">
        <v>3</v>
      </c>
      <c r="B68" s="9" t="s">
        <v>28</v>
      </c>
      <c r="C68" s="9" t="s">
        <v>19</v>
      </c>
      <c r="D68" s="9" t="s">
        <v>20</v>
      </c>
      <c r="E68" s="9" t="s">
        <v>36</v>
      </c>
      <c r="F68" s="8" t="s">
        <v>22</v>
      </c>
      <c r="G68" s="8" t="s">
        <v>37</v>
      </c>
      <c r="H68" s="9" t="s">
        <v>128</v>
      </c>
      <c r="I68" s="8" t="s">
        <v>25</v>
      </c>
      <c r="J68" s="8" t="n">
        <v>15.5</v>
      </c>
      <c r="K68" s="10" t="n">
        <v>-110</v>
      </c>
      <c r="L68" s="8" t="n">
        <v>6</v>
      </c>
      <c r="M68" s="8" t="str">
        <f aca="false">IF(L68="","",IF(L68=J68,"Push",IF(I68="Under",IF(L68&lt;J68,"W","L"),IF(L68&gt;J68,"W","L"))))</f>
        <v>W</v>
      </c>
      <c r="N68" s="11" t="n">
        <f aca="false">IF(M68="W",IF(K68&lt;0,100/ABS(K68),K68/100),IF(M68="L",-1,0))</f>
        <v>0.909090909090909</v>
      </c>
    </row>
    <row r="69" customFormat="false" ht="15" hidden="false" customHeight="false" outlineLevel="0" collapsed="false">
      <c r="A69" s="8" t="n">
        <v>3</v>
      </c>
      <c r="B69" s="9" t="s">
        <v>28</v>
      </c>
      <c r="C69" s="9" t="s">
        <v>45</v>
      </c>
      <c r="D69" s="9" t="s">
        <v>132</v>
      </c>
      <c r="E69" s="9" t="s">
        <v>149</v>
      </c>
      <c r="F69" s="8" t="s">
        <v>22</v>
      </c>
      <c r="G69" s="8" t="s">
        <v>144</v>
      </c>
      <c r="H69" s="9" t="s">
        <v>152</v>
      </c>
      <c r="I69" s="8" t="s">
        <v>25</v>
      </c>
      <c r="J69" s="8" t="n">
        <v>26.5</v>
      </c>
      <c r="K69" s="10" t="n">
        <v>-110</v>
      </c>
      <c r="L69" s="8" t="n">
        <v>17</v>
      </c>
      <c r="M69" s="8" t="str">
        <f aca="false">IF(L69="","",IF(L69=J69,"Push",IF(I69="Under",IF(L69&lt;J69,"W","L"),IF(L69&gt;J69,"W","L"))))</f>
        <v>W</v>
      </c>
      <c r="N69" s="11" t="n">
        <f aca="false">IF(M69="W",IF(K69&lt;0,100/ABS(K69),K69/100),IF(M69="L",-1,0))</f>
        <v>0.909090909090909</v>
      </c>
    </row>
    <row r="70" customFormat="false" ht="15" hidden="false" customHeight="false" outlineLevel="0" collapsed="false">
      <c r="A70" s="8" t="n">
        <v>3</v>
      </c>
      <c r="B70" s="9" t="s">
        <v>28</v>
      </c>
      <c r="C70" s="9" t="s">
        <v>45</v>
      </c>
      <c r="D70" s="9" t="s">
        <v>46</v>
      </c>
      <c r="E70" s="9" t="s">
        <v>130</v>
      </c>
      <c r="F70" s="8" t="s">
        <v>48</v>
      </c>
      <c r="G70" s="8" t="s">
        <v>131</v>
      </c>
      <c r="H70" s="9" t="s">
        <v>153</v>
      </c>
      <c r="I70" s="8" t="s">
        <v>25</v>
      </c>
      <c r="J70" s="8" t="n">
        <v>4.5</v>
      </c>
      <c r="K70" s="10" t="n">
        <v>-110</v>
      </c>
      <c r="L70" s="8" t="n">
        <v>0</v>
      </c>
      <c r="M70" s="8" t="str">
        <f aca="false">IF(L70="","",IF(L70=J70,"Push",IF(I70="Under",IF(L70&lt;J70,"W","L"),IF(L70&gt;J70,"W","L"))))</f>
        <v>W</v>
      </c>
      <c r="N70" s="11" t="n">
        <f aca="false">IF(M70="W",IF(K70&lt;0,100/ABS(K70),K70/100),IF(M70="L",-1,0))</f>
        <v>0.909090909090909</v>
      </c>
    </row>
    <row r="71" customFormat="false" ht="15" hidden="false" customHeight="false" outlineLevel="0" collapsed="false">
      <c r="A71" s="8" t="n">
        <v>3</v>
      </c>
      <c r="B71" s="9" t="s">
        <v>18</v>
      </c>
      <c r="C71" s="9" t="s">
        <v>45</v>
      </c>
      <c r="D71" s="9" t="s">
        <v>132</v>
      </c>
      <c r="E71" s="9" t="s">
        <v>154</v>
      </c>
      <c r="F71" s="8" t="s">
        <v>22</v>
      </c>
      <c r="G71" s="8" t="s">
        <v>97</v>
      </c>
      <c r="H71" s="9" t="s">
        <v>136</v>
      </c>
      <c r="I71" s="8" t="s">
        <v>25</v>
      </c>
      <c r="J71" s="8" t="n">
        <v>35.5</v>
      </c>
      <c r="K71" s="10" t="n">
        <v>-115</v>
      </c>
      <c r="L71" s="8" t="n">
        <v>6</v>
      </c>
      <c r="M71" s="8" t="str">
        <f aca="false">IF(L71="","",IF(L71=J71,"Push",IF(I71="Under",IF(L71&lt;J71,"W","L"),IF(L71&gt;J71,"W","L"))))</f>
        <v>W</v>
      </c>
      <c r="N71" s="11" t="n">
        <f aca="false">IF(M71="W",IF(K71&lt;0,100/ABS(K71),K71/100),IF(M71="L",-1,0))</f>
        <v>0.869565217391304</v>
      </c>
    </row>
    <row r="72" customFormat="false" ht="15" hidden="false" customHeight="false" outlineLevel="0" collapsed="false">
      <c r="A72" s="8" t="n">
        <v>3</v>
      </c>
      <c r="B72" s="9" t="s">
        <v>28</v>
      </c>
      <c r="C72" s="9" t="s">
        <v>45</v>
      </c>
      <c r="D72" s="9" t="s">
        <v>132</v>
      </c>
      <c r="E72" s="9" t="s">
        <v>135</v>
      </c>
      <c r="F72" s="8" t="s">
        <v>22</v>
      </c>
      <c r="G72" s="8" t="s">
        <v>79</v>
      </c>
      <c r="H72" s="9" t="s">
        <v>155</v>
      </c>
      <c r="I72" s="8" t="s">
        <v>25</v>
      </c>
      <c r="J72" s="8" t="n">
        <v>33.5</v>
      </c>
      <c r="K72" s="10" t="n">
        <v>-120</v>
      </c>
      <c r="L72" s="8" t="n">
        <v>-1</v>
      </c>
      <c r="M72" s="8" t="str">
        <f aca="false">IF(L72="","",IF(L72=J72,"Push",IF(I72="Under",IF(L72&lt;J72,"W","L"),IF(L72&gt;J72,"W","L"))))</f>
        <v>W</v>
      </c>
      <c r="N72" s="11" t="n">
        <f aca="false">IF(M72="W",IF(K72&lt;0,100/ABS(K72),K72/100),IF(M72="L",-1,0))</f>
        <v>0.833333333333333</v>
      </c>
    </row>
    <row r="73" customFormat="false" ht="15" hidden="false" customHeight="false" outlineLevel="0" collapsed="false">
      <c r="A73" s="8" t="n">
        <v>3</v>
      </c>
      <c r="B73" s="9" t="s">
        <v>51</v>
      </c>
      <c r="C73" s="9" t="s">
        <v>52</v>
      </c>
      <c r="D73" s="9" t="s">
        <v>60</v>
      </c>
      <c r="E73" s="9" t="s">
        <v>156</v>
      </c>
      <c r="F73" s="8" t="s">
        <v>40</v>
      </c>
      <c r="G73" s="8" t="s">
        <v>30</v>
      </c>
      <c r="H73" s="9" t="s">
        <v>59</v>
      </c>
      <c r="I73" s="8" t="s">
        <v>57</v>
      </c>
      <c r="J73" s="8" t="n">
        <v>2.5</v>
      </c>
      <c r="K73" s="10" t="n">
        <v>-110</v>
      </c>
      <c r="L73" s="8" t="n">
        <v>5</v>
      </c>
      <c r="M73" s="8" t="str">
        <f aca="false">IF(L73="","",IF(L73=J73,"Push",IF(I73="Under",IF(L73&lt;J73,"W","L"),IF(L73&gt;J73,"W","L"))))</f>
        <v>W</v>
      </c>
      <c r="N73" s="11" t="n">
        <f aca="false">IF(M73="W",IF(K73&lt;0,100/ABS(K73),K73/100),IF(M73="L",-1,0))</f>
        <v>0.909090909090909</v>
      </c>
    </row>
    <row r="74" customFormat="false" ht="15" hidden="false" customHeight="false" outlineLevel="0" collapsed="false">
      <c r="A74" s="8" t="n">
        <v>3</v>
      </c>
      <c r="B74" s="9" t="s">
        <v>51</v>
      </c>
      <c r="C74" s="9" t="s">
        <v>52</v>
      </c>
      <c r="D74" s="9" t="s">
        <v>60</v>
      </c>
      <c r="E74" s="9" t="s">
        <v>157</v>
      </c>
      <c r="F74" s="8" t="s">
        <v>40</v>
      </c>
      <c r="G74" s="8" t="s">
        <v>66</v>
      </c>
      <c r="H74" s="9" t="s">
        <v>82</v>
      </c>
      <c r="I74" s="8" t="s">
        <v>57</v>
      </c>
      <c r="J74" s="8" t="n">
        <v>4.5</v>
      </c>
      <c r="K74" s="10" t="n">
        <v>-125</v>
      </c>
      <c r="L74" s="8" t="n">
        <v>10</v>
      </c>
      <c r="M74" s="8" t="str">
        <f aca="false">IF(L74="","",IF(L74=J74,"Push",IF(I74="Under",IF(L74&lt;J74,"W","L"),IF(L74&gt;J74,"W","L"))))</f>
        <v>W</v>
      </c>
      <c r="N74" s="11" t="n">
        <f aca="false">IF(M74="W",IF(K74&lt;0,100/ABS(K74),K74/100),IF(M74="L",-1,0))</f>
        <v>0.8</v>
      </c>
    </row>
    <row r="75" customFormat="false" ht="15" hidden="false" customHeight="false" outlineLevel="0" collapsed="false">
      <c r="A75" s="8" t="n">
        <v>3</v>
      </c>
      <c r="B75" s="9" t="s">
        <v>51</v>
      </c>
      <c r="C75" s="9" t="s">
        <v>52</v>
      </c>
      <c r="D75" s="9" t="s">
        <v>60</v>
      </c>
      <c r="E75" s="9" t="s">
        <v>158</v>
      </c>
      <c r="F75" s="8" t="s">
        <v>40</v>
      </c>
      <c r="G75" s="8" t="s">
        <v>108</v>
      </c>
      <c r="H75" s="9" t="s">
        <v>59</v>
      </c>
      <c r="I75" s="8" t="s">
        <v>57</v>
      </c>
      <c r="J75" s="8" t="n">
        <v>2.5</v>
      </c>
      <c r="K75" s="10" t="n">
        <v>120</v>
      </c>
      <c r="L75" s="8" t="n">
        <v>5</v>
      </c>
      <c r="M75" s="8" t="str">
        <f aca="false">IF(L75="","",IF(L75=J75,"Push",IF(I75="Under",IF(L75&lt;J75,"W","L"),IF(L75&gt;J75,"W","L"))))</f>
        <v>W</v>
      </c>
      <c r="N75" s="11" t="n">
        <f aca="false">IF(M75="W",IF(K75&lt;0,100/ABS(K75),K75/100),IF(M75="L",-1,0))</f>
        <v>1.2</v>
      </c>
    </row>
    <row r="76" customFormat="false" ht="15" hidden="false" customHeight="false" outlineLevel="0" collapsed="false">
      <c r="A76" s="8" t="n">
        <v>3</v>
      </c>
      <c r="B76" s="9" t="s">
        <v>51</v>
      </c>
      <c r="C76" s="9" t="s">
        <v>52</v>
      </c>
      <c r="D76" s="9" t="s">
        <v>60</v>
      </c>
      <c r="E76" s="9" t="s">
        <v>159</v>
      </c>
      <c r="F76" s="8" t="s">
        <v>40</v>
      </c>
      <c r="G76" s="8" t="s">
        <v>131</v>
      </c>
      <c r="H76" s="9" t="s">
        <v>62</v>
      </c>
      <c r="I76" s="8" t="s">
        <v>57</v>
      </c>
      <c r="J76" s="8" t="n">
        <v>3.5</v>
      </c>
      <c r="K76" s="10" t="n">
        <v>-130</v>
      </c>
      <c r="L76" s="8" t="n">
        <v>7</v>
      </c>
      <c r="M76" s="8" t="str">
        <f aca="false">IF(L76="","",IF(L76=J76,"Push",IF(I76="Under",IF(L76&lt;J76,"W","L"),IF(L76&gt;J76,"W","L"))))</f>
        <v>W</v>
      </c>
      <c r="N76" s="11" t="n">
        <f aca="false">IF(M76="W",IF(K76&lt;0,100/ABS(K76),K76/100),IF(M76="L",-1,0))</f>
        <v>0.769230769230769</v>
      </c>
    </row>
    <row r="77" customFormat="false" ht="15" hidden="false" customHeight="false" outlineLevel="0" collapsed="false">
      <c r="A77" s="8" t="n">
        <v>3</v>
      </c>
      <c r="B77" s="9" t="s">
        <v>51</v>
      </c>
      <c r="C77" s="9" t="s">
        <v>52</v>
      </c>
      <c r="D77" s="9" t="s">
        <v>60</v>
      </c>
      <c r="E77" s="9" t="s">
        <v>142</v>
      </c>
      <c r="F77" s="8" t="s">
        <v>40</v>
      </c>
      <c r="G77" s="8" t="s">
        <v>118</v>
      </c>
      <c r="H77" s="9" t="s">
        <v>62</v>
      </c>
      <c r="I77" s="8" t="s">
        <v>57</v>
      </c>
      <c r="J77" s="8" t="n">
        <v>3.5</v>
      </c>
      <c r="K77" s="10" t="n">
        <v>-120</v>
      </c>
      <c r="L77" s="8" t="n">
        <v>1</v>
      </c>
      <c r="M77" s="8" t="str">
        <f aca="false">IF(L77="","",IF(L77=J77,"Push",IF(I77="Under",IF(L77&lt;J77,"W","L"),IF(L77&gt;J77,"W","L"))))</f>
        <v>L</v>
      </c>
      <c r="N77" s="11" t="n">
        <f aca="false">IF(M77="W",IF(K77&lt;0,100/ABS(K77),K77/100),IF(M77="L",-1,0))</f>
        <v>-1</v>
      </c>
    </row>
    <row r="78" customFormat="false" ht="15" hidden="false" customHeight="false" outlineLevel="0" collapsed="false">
      <c r="A78" s="8" t="n">
        <v>3</v>
      </c>
      <c r="B78" s="9" t="s">
        <v>51</v>
      </c>
      <c r="C78" s="9" t="s">
        <v>52</v>
      </c>
      <c r="D78" s="9" t="s">
        <v>58</v>
      </c>
      <c r="E78" s="9" t="s">
        <v>143</v>
      </c>
      <c r="F78" s="8" t="s">
        <v>48</v>
      </c>
      <c r="G78" s="8" t="s">
        <v>144</v>
      </c>
      <c r="H78" s="9" t="s">
        <v>82</v>
      </c>
      <c r="I78" s="8" t="s">
        <v>57</v>
      </c>
      <c r="J78" s="8" t="n">
        <v>4.5</v>
      </c>
      <c r="K78" s="10" t="n">
        <v>115</v>
      </c>
      <c r="L78" s="8" t="n">
        <v>7</v>
      </c>
      <c r="M78" s="8" t="str">
        <f aca="false">IF(L78="","",IF(L78=J78,"Push",IF(I78="Under",IF(L78&lt;J78,"W","L"),IF(L78&gt;J78,"W","L"))))</f>
        <v>W</v>
      </c>
      <c r="N78" s="11" t="n">
        <f aca="false">IF(M78="W",IF(K78&lt;0,100/ABS(K78),K78/100),IF(M78="L",-1,0))</f>
        <v>1.15</v>
      </c>
    </row>
    <row r="79" customFormat="false" ht="15" hidden="false" customHeight="false" outlineLevel="0" collapsed="false">
      <c r="A79" s="8" t="n">
        <v>3</v>
      </c>
      <c r="B79" s="9" t="s">
        <v>51</v>
      </c>
      <c r="C79" s="9" t="s">
        <v>52</v>
      </c>
      <c r="D79" s="9" t="s">
        <v>58</v>
      </c>
      <c r="E79" s="9" t="s">
        <v>160</v>
      </c>
      <c r="F79" s="8" t="s">
        <v>48</v>
      </c>
      <c r="G79" s="8" t="s">
        <v>64</v>
      </c>
      <c r="H79" s="9" t="s">
        <v>62</v>
      </c>
      <c r="I79" s="8" t="s">
        <v>57</v>
      </c>
      <c r="J79" s="8" t="n">
        <v>3.5</v>
      </c>
      <c r="K79" s="10" t="n">
        <v>-105</v>
      </c>
      <c r="L79" s="8" t="n">
        <v>7</v>
      </c>
      <c r="M79" s="8" t="str">
        <f aca="false">IF(L79="","",IF(L79=J79,"Push",IF(I79="Under",IF(L79&lt;J79,"W","L"),IF(L79&gt;J79,"W","L"))))</f>
        <v>W</v>
      </c>
      <c r="N79" s="11" t="n">
        <f aca="false">IF(M79="W",IF(K79&lt;0,100/ABS(K79),K79/100),IF(M79="L",-1,0))</f>
        <v>0.952380952380952</v>
      </c>
    </row>
    <row r="80" customFormat="false" ht="15" hidden="false" customHeight="false" outlineLevel="0" collapsed="false">
      <c r="A80" s="8" t="n">
        <v>3</v>
      </c>
      <c r="B80" s="9" t="s">
        <v>83</v>
      </c>
      <c r="C80" s="9" t="s">
        <v>84</v>
      </c>
      <c r="D80" s="9" t="s">
        <v>85</v>
      </c>
      <c r="E80" s="9" t="s">
        <v>145</v>
      </c>
      <c r="F80" s="8" t="s">
        <v>87</v>
      </c>
      <c r="G80" s="8" t="s">
        <v>141</v>
      </c>
      <c r="H80" s="9" t="s">
        <v>102</v>
      </c>
      <c r="I80" s="8" t="s">
        <v>25</v>
      </c>
      <c r="J80" s="8" t="n">
        <v>4.5</v>
      </c>
      <c r="K80" s="10" t="n">
        <v>-110</v>
      </c>
      <c r="L80" s="8" t="n">
        <v>4</v>
      </c>
      <c r="M80" s="8" t="str">
        <f aca="false">IF(L80="","",IF(L80=J80,"Push",IF(I80="Under",IF(L80&lt;J80,"W","L"),IF(L80&gt;J80,"W","L"))))</f>
        <v>W</v>
      </c>
      <c r="N80" s="11" t="n">
        <f aca="false">IF(M80="W",IF(K80&lt;0,100/ABS(K80),K80/100),IF(M80="L",-1,0))</f>
        <v>0.909090909090909</v>
      </c>
    </row>
    <row r="81" customFormat="false" ht="15" hidden="false" customHeight="false" outlineLevel="0" collapsed="false">
      <c r="A81" s="8" t="n">
        <v>3</v>
      </c>
      <c r="B81" s="9" t="s">
        <v>83</v>
      </c>
      <c r="C81" s="9" t="s">
        <v>84</v>
      </c>
      <c r="D81" s="9" t="s">
        <v>85</v>
      </c>
      <c r="E81" s="9" t="s">
        <v>89</v>
      </c>
      <c r="F81" s="8" t="s">
        <v>87</v>
      </c>
      <c r="G81" s="8" t="s">
        <v>90</v>
      </c>
      <c r="H81" s="9" t="s">
        <v>91</v>
      </c>
      <c r="I81" s="8" t="s">
        <v>25</v>
      </c>
      <c r="J81" s="8" t="n">
        <v>6.5</v>
      </c>
      <c r="K81" s="10" t="n">
        <v>-125</v>
      </c>
      <c r="L81" s="8" t="n">
        <v>4</v>
      </c>
      <c r="M81" s="8" t="str">
        <f aca="false">IF(L81="","",IF(L81=J81,"Push",IF(I81="Under",IF(L81&lt;J81,"W","L"),IF(L81&gt;J81,"W","L"))))</f>
        <v>W</v>
      </c>
      <c r="N81" s="11" t="n">
        <f aca="false">IF(M81="W",IF(K81&lt;0,100/ABS(K81),K81/100),IF(M81="L",-1,0))</f>
        <v>0.8</v>
      </c>
    </row>
    <row r="82" customFormat="false" ht="15" hidden="false" customHeight="false" outlineLevel="0" collapsed="false">
      <c r="A82" s="8" t="n">
        <v>4</v>
      </c>
      <c r="B82" s="9" t="s">
        <v>28</v>
      </c>
      <c r="C82" s="9" t="s">
        <v>19</v>
      </c>
      <c r="D82" s="9" t="s">
        <v>20</v>
      </c>
      <c r="E82" s="9" t="s">
        <v>161</v>
      </c>
      <c r="F82" s="8" t="s">
        <v>22</v>
      </c>
      <c r="G82" s="8" t="s">
        <v>49</v>
      </c>
      <c r="H82" s="9" t="s">
        <v>162</v>
      </c>
      <c r="I82" s="8" t="s">
        <v>25</v>
      </c>
      <c r="J82" s="8" t="n">
        <v>43.5</v>
      </c>
      <c r="K82" s="10" t="n">
        <v>-115</v>
      </c>
      <c r="L82" s="8" t="n">
        <v>18</v>
      </c>
      <c r="M82" s="8" t="str">
        <f aca="false">IF(L82="","",IF(L82=J82,"Push",IF(I82="Under",IF(L82&lt;J82,"W","L"),IF(L82&gt;J82,"W","L"))))</f>
        <v>W</v>
      </c>
      <c r="N82" s="11" t="n">
        <f aca="false">IF(M82="W",IF(K82&lt;0,100/ABS(K82),K82/100),IF(M82="L",-1,0))</f>
        <v>0.869565217391304</v>
      </c>
    </row>
    <row r="83" customFormat="false" ht="15" hidden="false" customHeight="false" outlineLevel="0" collapsed="false">
      <c r="A83" s="8" t="n">
        <v>4</v>
      </c>
      <c r="B83" s="9" t="s">
        <v>18</v>
      </c>
      <c r="C83" s="9" t="s">
        <v>19</v>
      </c>
      <c r="D83" s="9" t="s">
        <v>26</v>
      </c>
      <c r="E83" s="9" t="s">
        <v>163</v>
      </c>
      <c r="F83" s="8" t="s">
        <v>22</v>
      </c>
      <c r="G83" s="8" t="s">
        <v>139</v>
      </c>
      <c r="H83" s="9" t="s">
        <v>27</v>
      </c>
      <c r="I83" s="8" t="s">
        <v>25</v>
      </c>
      <c r="J83" s="8" t="n">
        <v>2.5</v>
      </c>
      <c r="K83" s="10" t="n">
        <v>-105</v>
      </c>
      <c r="L83" s="8" t="n">
        <v>5</v>
      </c>
      <c r="M83" s="8" t="str">
        <f aca="false">IF(L83="","",IF(L83=J83,"Push",IF(I83="Under",IF(L83&lt;J83,"W","L"),IF(L83&gt;J83,"W","L"))))</f>
        <v>L</v>
      </c>
      <c r="N83" s="11" t="n">
        <f aca="false">IF(M83="W",IF(K83&lt;0,100/ABS(K83),K83/100),IF(M83="L",-1,0))</f>
        <v>-1</v>
      </c>
    </row>
    <row r="84" customFormat="false" ht="15" hidden="false" customHeight="false" outlineLevel="0" collapsed="false">
      <c r="A84" s="8" t="n">
        <v>4</v>
      </c>
      <c r="B84" s="9" t="s">
        <v>28</v>
      </c>
      <c r="C84" s="9" t="s">
        <v>19</v>
      </c>
      <c r="D84" s="9" t="s">
        <v>38</v>
      </c>
      <c r="E84" s="9" t="s">
        <v>164</v>
      </c>
      <c r="F84" s="8" t="s">
        <v>40</v>
      </c>
      <c r="G84" s="8" t="s">
        <v>90</v>
      </c>
      <c r="H84" s="9" t="s">
        <v>165</v>
      </c>
      <c r="I84" s="8" t="s">
        <v>25</v>
      </c>
      <c r="J84" s="8" t="n">
        <v>21.5</v>
      </c>
      <c r="K84" s="10" t="n">
        <v>-110</v>
      </c>
      <c r="L84" s="8" t="n">
        <v>13</v>
      </c>
      <c r="M84" s="8" t="str">
        <f aca="false">IF(L84="","",IF(L84=J84,"Push",IF(I84="Under",IF(L84&lt;J84,"W","L"),IF(L84&gt;J84,"W","L"))))</f>
        <v>W</v>
      </c>
      <c r="N84" s="11" t="n">
        <f aca="false">IF(M84="W",IF(K84&lt;0,100/ABS(K84),K84/100),IF(M84="L",-1,0))</f>
        <v>0.909090909090909</v>
      </c>
    </row>
    <row r="85" customFormat="false" ht="15" hidden="false" customHeight="false" outlineLevel="0" collapsed="false">
      <c r="A85" s="8" t="n">
        <v>4</v>
      </c>
      <c r="B85" s="9" t="s">
        <v>18</v>
      </c>
      <c r="C85" s="9" t="s">
        <v>19</v>
      </c>
      <c r="D85" s="9" t="s">
        <v>122</v>
      </c>
      <c r="E85" s="9" t="s">
        <v>164</v>
      </c>
      <c r="F85" s="8" t="s">
        <v>40</v>
      </c>
      <c r="G85" s="8" t="s">
        <v>90</v>
      </c>
      <c r="H85" s="9" t="s">
        <v>27</v>
      </c>
      <c r="I85" s="8" t="s">
        <v>25</v>
      </c>
      <c r="J85" s="8" t="n">
        <v>2.5</v>
      </c>
      <c r="K85" s="10" t="n">
        <v>-125</v>
      </c>
      <c r="L85" s="8" t="n">
        <v>2</v>
      </c>
      <c r="M85" s="8" t="str">
        <f aca="false">IF(L85="","",IF(L85=J85,"Push",IF(I85="Under",IF(L85&lt;J85,"W","L"),IF(L85&gt;J85,"W","L"))))</f>
        <v>W</v>
      </c>
      <c r="N85" s="11" t="n">
        <f aca="false">IF(M85="W",IF(K85&lt;0,100/ABS(K85),K85/100),IF(M85="L",-1,0))</f>
        <v>0.8</v>
      </c>
    </row>
    <row r="86" customFormat="false" ht="15" hidden="false" customHeight="false" outlineLevel="0" collapsed="false">
      <c r="A86" s="8" t="n">
        <v>4</v>
      </c>
      <c r="B86" s="9" t="s">
        <v>18</v>
      </c>
      <c r="C86" s="9" t="s">
        <v>45</v>
      </c>
      <c r="D86" s="9" t="s">
        <v>132</v>
      </c>
      <c r="E86" s="9" t="s">
        <v>21</v>
      </c>
      <c r="F86" s="8" t="s">
        <v>22</v>
      </c>
      <c r="G86" s="8" t="s">
        <v>23</v>
      </c>
      <c r="H86" s="9" t="s">
        <v>166</v>
      </c>
      <c r="I86" s="8" t="s">
        <v>25</v>
      </c>
      <c r="J86" s="8" t="n">
        <v>67.5</v>
      </c>
      <c r="K86" s="10" t="n">
        <v>-110</v>
      </c>
      <c r="L86" s="8" t="n">
        <v>94</v>
      </c>
      <c r="M86" s="8" t="str">
        <f aca="false">IF(L86="","",IF(L86=J86,"Push",IF(I86="Under",IF(L86&lt;J86,"W","L"),IF(L86&gt;J86,"W","L"))))</f>
        <v>L</v>
      </c>
      <c r="N86" s="11" t="n">
        <f aca="false">IF(M86="W",IF(K86&lt;0,100/ABS(K86),K86/100),IF(M86="L",-1,0))</f>
        <v>-1</v>
      </c>
    </row>
    <row r="87" customFormat="false" ht="15" hidden="false" customHeight="false" outlineLevel="0" collapsed="false">
      <c r="A87" s="8" t="n">
        <v>4</v>
      </c>
      <c r="B87" s="9" t="s">
        <v>18</v>
      </c>
      <c r="C87" s="9" t="s">
        <v>45</v>
      </c>
      <c r="D87" s="9" t="s">
        <v>132</v>
      </c>
      <c r="E87" s="9" t="s">
        <v>29</v>
      </c>
      <c r="F87" s="8" t="s">
        <v>22</v>
      </c>
      <c r="G87" s="8" t="s">
        <v>30</v>
      </c>
      <c r="H87" s="9" t="s">
        <v>167</v>
      </c>
      <c r="I87" s="8" t="s">
        <v>25</v>
      </c>
      <c r="J87" s="8" t="n">
        <v>31.5</v>
      </c>
      <c r="K87" s="10" t="n">
        <v>-115</v>
      </c>
      <c r="L87" s="8" t="n">
        <v>18</v>
      </c>
      <c r="M87" s="8" t="str">
        <f aca="false">IF(L87="","",IF(L87=J87,"Push",IF(I87="Under",IF(L87&lt;J87,"W","L"),IF(L87&gt;J87,"W","L"))))</f>
        <v>W</v>
      </c>
      <c r="N87" s="11" t="n">
        <f aca="false">IF(M87="W",IF(K87&lt;0,100/ABS(K87),K87/100),IF(M87="L",-1,0))</f>
        <v>0.869565217391304</v>
      </c>
    </row>
    <row r="88" customFormat="false" ht="15" hidden="false" customHeight="false" outlineLevel="0" collapsed="false">
      <c r="A88" s="8" t="n">
        <v>4</v>
      </c>
      <c r="B88" s="9" t="s">
        <v>28</v>
      </c>
      <c r="C88" s="9" t="s">
        <v>45</v>
      </c>
      <c r="D88" s="9" t="s">
        <v>46</v>
      </c>
      <c r="E88" s="9" t="s">
        <v>168</v>
      </c>
      <c r="F88" s="8" t="s">
        <v>48</v>
      </c>
      <c r="G88" s="8" t="s">
        <v>108</v>
      </c>
      <c r="H88" s="9" t="s">
        <v>169</v>
      </c>
      <c r="I88" s="8" t="s">
        <v>25</v>
      </c>
      <c r="J88" s="8" t="n">
        <v>5.5</v>
      </c>
      <c r="K88" s="10" t="n">
        <v>-120</v>
      </c>
      <c r="L88" s="8" t="n">
        <v>3</v>
      </c>
      <c r="M88" s="8" t="str">
        <f aca="false">IF(L88="","",IF(L88=J88,"Push",IF(I88="Under",IF(L88&lt;J88,"W","L"),IF(L88&gt;J88,"W","L"))))</f>
        <v>W</v>
      </c>
      <c r="N88" s="11" t="n">
        <f aca="false">IF(M88="W",IF(K88&lt;0,100/ABS(K88),K88/100),IF(M88="L",-1,0))</f>
        <v>0.833333333333333</v>
      </c>
    </row>
    <row r="89" customFormat="false" ht="15" hidden="false" customHeight="false" outlineLevel="0" collapsed="false">
      <c r="A89" s="8" t="n">
        <v>4</v>
      </c>
      <c r="B89" s="9" t="s">
        <v>51</v>
      </c>
      <c r="C89" s="9" t="s">
        <v>52</v>
      </c>
      <c r="D89" s="9" t="s">
        <v>74</v>
      </c>
      <c r="E89" s="9" t="s">
        <v>170</v>
      </c>
      <c r="F89" s="8" t="s">
        <v>40</v>
      </c>
      <c r="G89" s="8" t="s">
        <v>171</v>
      </c>
      <c r="H89" s="9" t="s">
        <v>172</v>
      </c>
      <c r="I89" s="8" t="s">
        <v>57</v>
      </c>
      <c r="J89" s="8" t="n">
        <v>34.5</v>
      </c>
      <c r="K89" s="10" t="n">
        <v>-120</v>
      </c>
      <c r="L89" s="8" t="n">
        <v>57</v>
      </c>
      <c r="M89" s="8" t="str">
        <f aca="false">IF(L89="","",IF(L89=J89,"Push",IF(I89="Under",IF(L89&lt;J89,"W","L"),IF(L89&gt;J89,"W","L"))))</f>
        <v>W</v>
      </c>
      <c r="N89" s="11" t="n">
        <f aca="false">IF(M89="W",IF(K89&lt;0,100/ABS(K89),K89/100),IF(M89="L",-1,0))</f>
        <v>0.833333333333333</v>
      </c>
    </row>
    <row r="90" customFormat="false" ht="15" hidden="false" customHeight="false" outlineLevel="0" collapsed="false">
      <c r="A90" s="8" t="n">
        <v>4</v>
      </c>
      <c r="B90" s="9" t="s">
        <v>51</v>
      </c>
      <c r="C90" s="9" t="s">
        <v>52</v>
      </c>
      <c r="D90" s="9" t="s">
        <v>60</v>
      </c>
      <c r="E90" s="9" t="s">
        <v>170</v>
      </c>
      <c r="F90" s="8" t="s">
        <v>40</v>
      </c>
      <c r="G90" s="8" t="s">
        <v>171</v>
      </c>
      <c r="H90" s="9" t="s">
        <v>62</v>
      </c>
      <c r="I90" s="8" t="s">
        <v>57</v>
      </c>
      <c r="J90" s="8" t="n">
        <v>3.5</v>
      </c>
      <c r="K90" s="10" t="n">
        <v>100</v>
      </c>
      <c r="L90" s="8" t="n">
        <v>6</v>
      </c>
      <c r="M90" s="8" t="str">
        <f aca="false">IF(L90="","",IF(L90=J90,"Push",IF(I90="Under",IF(L90&lt;J90,"W","L"),IF(L90&gt;J90,"W","L"))))</f>
        <v>W</v>
      </c>
      <c r="N90" s="11" t="n">
        <f aca="false">IF(M90="W",IF(K90&lt;0,100/ABS(K90),K90/100),IF(M90="L",-1,0))</f>
        <v>1</v>
      </c>
    </row>
    <row r="91" customFormat="false" ht="15" hidden="false" customHeight="false" outlineLevel="0" collapsed="false">
      <c r="A91" s="8" t="n">
        <v>4</v>
      </c>
      <c r="B91" s="9" t="s">
        <v>51</v>
      </c>
      <c r="C91" s="9" t="s">
        <v>52</v>
      </c>
      <c r="D91" s="9" t="s">
        <v>58</v>
      </c>
      <c r="E91" s="9" t="s">
        <v>173</v>
      </c>
      <c r="F91" s="8" t="s">
        <v>48</v>
      </c>
      <c r="G91" s="8" t="s">
        <v>174</v>
      </c>
      <c r="H91" s="9" t="s">
        <v>62</v>
      </c>
      <c r="I91" s="8" t="s">
        <v>57</v>
      </c>
      <c r="J91" s="8" t="n">
        <v>3.5</v>
      </c>
      <c r="K91" s="10" t="n">
        <v>-105</v>
      </c>
      <c r="L91" s="8" t="n">
        <v>6</v>
      </c>
      <c r="M91" s="8" t="str">
        <f aca="false">IF(L91="","",IF(L91=J91,"Push",IF(I91="Under",IF(L91&lt;J91,"W","L"),IF(L91&gt;J91,"W","L"))))</f>
        <v>W</v>
      </c>
      <c r="N91" s="11" t="n">
        <f aca="false">IF(M91="W",IF(K91&lt;0,100/ABS(K91),K91/100),IF(M91="L",-1,0))</f>
        <v>0.952380952380952</v>
      </c>
    </row>
    <row r="92" customFormat="false" ht="15" hidden="false" customHeight="false" outlineLevel="0" collapsed="false">
      <c r="A92" s="8" t="n">
        <v>4</v>
      </c>
      <c r="B92" s="9" t="s">
        <v>51</v>
      </c>
      <c r="C92" s="9" t="s">
        <v>52</v>
      </c>
      <c r="D92" s="9" t="s">
        <v>58</v>
      </c>
      <c r="E92" s="9" t="s">
        <v>140</v>
      </c>
      <c r="F92" s="8" t="s">
        <v>48</v>
      </c>
      <c r="G92" s="8" t="s">
        <v>141</v>
      </c>
      <c r="H92" s="9" t="s">
        <v>82</v>
      </c>
      <c r="I92" s="8" t="s">
        <v>57</v>
      </c>
      <c r="J92" s="8" t="n">
        <v>4.5</v>
      </c>
      <c r="K92" s="10" t="n">
        <v>-110</v>
      </c>
      <c r="L92" s="8" t="n">
        <v>5</v>
      </c>
      <c r="M92" s="8" t="str">
        <f aca="false">IF(L92="","",IF(L92=J92,"Push",IF(I92="Under",IF(L92&lt;J92,"W","L"),IF(L92&gt;J92,"W","L"))))</f>
        <v>W</v>
      </c>
      <c r="N92" s="11" t="n">
        <f aca="false">IF(M92="W",IF(K92&lt;0,100/ABS(K92),K92/100),IF(M92="L",-1,0))</f>
        <v>0.909090909090909</v>
      </c>
    </row>
    <row r="93" customFormat="false" ht="15" hidden="false" customHeight="false" outlineLevel="0" collapsed="false">
      <c r="A93" s="8" t="n">
        <v>4</v>
      </c>
      <c r="B93" s="9" t="s">
        <v>51</v>
      </c>
      <c r="C93" s="9" t="s">
        <v>52</v>
      </c>
      <c r="D93" s="9" t="s">
        <v>74</v>
      </c>
      <c r="E93" s="9" t="s">
        <v>142</v>
      </c>
      <c r="F93" s="8" t="s">
        <v>40</v>
      </c>
      <c r="G93" s="8" t="s">
        <v>118</v>
      </c>
      <c r="H93" s="9" t="s">
        <v>175</v>
      </c>
      <c r="I93" s="8" t="s">
        <v>57</v>
      </c>
      <c r="J93" s="8" t="n">
        <v>32.5</v>
      </c>
      <c r="K93" s="10" t="n">
        <v>-115</v>
      </c>
      <c r="L93" s="8" t="n">
        <v>47</v>
      </c>
      <c r="M93" s="8" t="str">
        <f aca="false">IF(L93="","",IF(L93=J93,"Push",IF(I93="Under",IF(L93&lt;J93,"W","L"),IF(L93&gt;J93,"W","L"))))</f>
        <v>W</v>
      </c>
      <c r="N93" s="11" t="n">
        <f aca="false">IF(M93="W",IF(K93&lt;0,100/ABS(K93),K93/100),IF(M93="L",-1,0))</f>
        <v>0.869565217391304</v>
      </c>
    </row>
    <row r="94" customFormat="false" ht="15" hidden="false" customHeight="false" outlineLevel="0" collapsed="false">
      <c r="A94" s="8" t="n">
        <v>4</v>
      </c>
      <c r="B94" s="9" t="s">
        <v>51</v>
      </c>
      <c r="C94" s="9" t="s">
        <v>52</v>
      </c>
      <c r="D94" s="9" t="s">
        <v>53</v>
      </c>
      <c r="E94" s="9" t="s">
        <v>176</v>
      </c>
      <c r="F94" s="8" t="s">
        <v>48</v>
      </c>
      <c r="G94" s="8" t="s">
        <v>49</v>
      </c>
      <c r="H94" s="9" t="s">
        <v>177</v>
      </c>
      <c r="I94" s="8" t="s">
        <v>57</v>
      </c>
      <c r="J94" s="8" t="n">
        <v>44.5</v>
      </c>
      <c r="K94" s="10" t="n">
        <v>-115</v>
      </c>
      <c r="L94" s="8" t="n">
        <v>76</v>
      </c>
      <c r="M94" s="8" t="str">
        <f aca="false">IF(L94="","",IF(L94=J94,"Push",IF(I94="Under",IF(L94&lt;J94,"W","L"),IF(L94&gt;J94,"W","L"))))</f>
        <v>W</v>
      </c>
      <c r="N94" s="11" t="n">
        <f aca="false">IF(M94="W",IF(K94&lt;0,100/ABS(K94),K94/100),IF(M94="L",-1,0))</f>
        <v>0.869565217391304</v>
      </c>
    </row>
    <row r="95" customFormat="false" ht="15" hidden="false" customHeight="false" outlineLevel="0" collapsed="false">
      <c r="A95" s="8" t="n">
        <v>4</v>
      </c>
      <c r="B95" s="9" t="s">
        <v>51</v>
      </c>
      <c r="C95" s="9" t="s">
        <v>52</v>
      </c>
      <c r="D95" s="9" t="s">
        <v>58</v>
      </c>
      <c r="E95" s="9" t="s">
        <v>176</v>
      </c>
      <c r="F95" s="8" t="s">
        <v>48</v>
      </c>
      <c r="G95" s="8" t="s">
        <v>49</v>
      </c>
      <c r="H95" s="9" t="s">
        <v>62</v>
      </c>
      <c r="I95" s="8" t="s">
        <v>57</v>
      </c>
      <c r="J95" s="8" t="n">
        <v>3.5</v>
      </c>
      <c r="K95" s="10" t="n">
        <v>-120</v>
      </c>
      <c r="L95" s="8" t="n">
        <v>5</v>
      </c>
      <c r="M95" s="8" t="str">
        <f aca="false">IF(L95="","",IF(L95=J95,"Push",IF(I95="Under",IF(L95&lt;J95,"W","L"),IF(L95&gt;J95,"W","L"))))</f>
        <v>W</v>
      </c>
      <c r="N95" s="11" t="n">
        <f aca="false">IF(M95="W",IF(K95&lt;0,100/ABS(K95),K95/100),IF(M95="L",-1,0))</f>
        <v>0.833333333333333</v>
      </c>
    </row>
    <row r="96" customFormat="false" ht="15" hidden="false" customHeight="false" outlineLevel="0" collapsed="false">
      <c r="A96" s="8" t="n">
        <v>4</v>
      </c>
      <c r="B96" s="9" t="s">
        <v>51</v>
      </c>
      <c r="C96" s="9" t="s">
        <v>52</v>
      </c>
      <c r="D96" s="9" t="s">
        <v>53</v>
      </c>
      <c r="E96" s="9" t="s">
        <v>178</v>
      </c>
      <c r="F96" s="8" t="s">
        <v>48</v>
      </c>
      <c r="G96" s="8" t="s">
        <v>118</v>
      </c>
      <c r="H96" s="9" t="s">
        <v>179</v>
      </c>
      <c r="I96" s="8" t="s">
        <v>57</v>
      </c>
      <c r="J96" s="8" t="n">
        <v>5.5</v>
      </c>
      <c r="K96" s="10" t="n">
        <v>-120</v>
      </c>
      <c r="L96" s="8" t="n">
        <v>10</v>
      </c>
      <c r="M96" s="8" t="str">
        <f aca="false">IF(L96="","",IF(L96=J96,"Push",IF(I96="Under",IF(L96&lt;J96,"W","L"),IF(L96&gt;J96,"W","L"))))</f>
        <v>W</v>
      </c>
      <c r="N96" s="11" t="n">
        <f aca="false">IF(M96="W",IF(K96&lt;0,100/ABS(K96),K96/100),IF(M96="L",-1,0))</f>
        <v>0.833333333333333</v>
      </c>
    </row>
    <row r="97" customFormat="false" ht="15" hidden="false" customHeight="false" outlineLevel="0" collapsed="false">
      <c r="A97" s="8" t="n">
        <v>4</v>
      </c>
      <c r="B97" s="9" t="s">
        <v>83</v>
      </c>
      <c r="C97" s="9" t="s">
        <v>84</v>
      </c>
      <c r="D97" s="9" t="s">
        <v>85</v>
      </c>
      <c r="E97" s="9" t="s">
        <v>145</v>
      </c>
      <c r="F97" s="8" t="s">
        <v>87</v>
      </c>
      <c r="G97" s="8" t="s">
        <v>141</v>
      </c>
      <c r="H97" s="9" t="s">
        <v>102</v>
      </c>
      <c r="I97" s="8" t="s">
        <v>25</v>
      </c>
      <c r="J97" s="8" t="n">
        <v>4.5</v>
      </c>
      <c r="K97" s="10" t="n">
        <v>-125</v>
      </c>
      <c r="L97" s="8" t="n">
        <v>2</v>
      </c>
      <c r="M97" s="8" t="str">
        <f aca="false">IF(L97="","",IF(L97=J97,"Push",IF(I97="Under",IF(L97&lt;J97,"W","L"),IF(L97&gt;J97,"W","L"))))</f>
        <v>W</v>
      </c>
      <c r="N97" s="11" t="n">
        <f aca="false">IF(M97="W",IF(K97&lt;0,100/ABS(K97),K97/100),IF(M97="L",-1,0))</f>
        <v>0.8</v>
      </c>
    </row>
    <row r="98" customFormat="false" ht="15" hidden="false" customHeight="false" outlineLevel="0" collapsed="false">
      <c r="A98" s="8" t="n">
        <v>4</v>
      </c>
      <c r="B98" s="9" t="s">
        <v>83</v>
      </c>
      <c r="C98" s="9" t="s">
        <v>84</v>
      </c>
      <c r="D98" s="9" t="s">
        <v>85</v>
      </c>
      <c r="E98" s="9" t="s">
        <v>180</v>
      </c>
      <c r="F98" s="8" t="s">
        <v>87</v>
      </c>
      <c r="G98" s="8" t="s">
        <v>81</v>
      </c>
      <c r="H98" s="9" t="s">
        <v>98</v>
      </c>
      <c r="I98" s="8" t="s">
        <v>25</v>
      </c>
      <c r="J98" s="8" t="n">
        <v>2.5</v>
      </c>
      <c r="K98" s="10" t="n">
        <v>-105</v>
      </c>
      <c r="L98" s="8" t="n">
        <v>3</v>
      </c>
      <c r="M98" s="8" t="str">
        <f aca="false">IF(L98="","",IF(L98=J98,"Push",IF(I98="Under",IF(L98&lt;J98,"W","L"),IF(L98&gt;J98,"W","L"))))</f>
        <v>L</v>
      </c>
      <c r="N98" s="11" t="n">
        <f aca="false">IF(M98="W",IF(K98&lt;0,100/ABS(K98),K98/100),IF(M98="L",-1,0))</f>
        <v>-1</v>
      </c>
    </row>
    <row r="99" customFormat="false" ht="15" hidden="false" customHeight="false" outlineLevel="0" collapsed="false">
      <c r="A99" s="8" t="n">
        <v>4</v>
      </c>
      <c r="B99" s="9" t="s">
        <v>83</v>
      </c>
      <c r="C99" s="9" t="s">
        <v>84</v>
      </c>
      <c r="D99" s="9" t="s">
        <v>85</v>
      </c>
      <c r="E99" s="9" t="s">
        <v>181</v>
      </c>
      <c r="F99" s="8" t="s">
        <v>87</v>
      </c>
      <c r="G99" s="8" t="s">
        <v>182</v>
      </c>
      <c r="H99" s="9" t="s">
        <v>104</v>
      </c>
      <c r="I99" s="8" t="s">
        <v>25</v>
      </c>
      <c r="J99" s="8" t="n">
        <v>5.5</v>
      </c>
      <c r="K99" s="10" t="n">
        <v>-125</v>
      </c>
      <c r="L99" s="8" t="n">
        <v>8</v>
      </c>
      <c r="M99" s="8" t="str">
        <f aca="false">IF(L99="","",IF(L99=J99,"Push",IF(I99="Under",IF(L99&lt;J99,"W","L"),IF(L99&gt;J99,"W","L"))))</f>
        <v>L</v>
      </c>
      <c r="N99" s="11" t="n">
        <f aca="false">IF(M99="W",IF(K99&lt;0,100/ABS(K99),K99/100),IF(M99="L",-1,0))</f>
        <v>-1</v>
      </c>
    </row>
    <row r="100" customFormat="false" ht="15" hidden="false" customHeight="false" outlineLevel="0" collapsed="false">
      <c r="A100" s="8" t="n">
        <v>4</v>
      </c>
      <c r="B100" s="9" t="s">
        <v>83</v>
      </c>
      <c r="C100" s="9" t="s">
        <v>84</v>
      </c>
      <c r="D100" s="9" t="s">
        <v>85</v>
      </c>
      <c r="E100" s="9" t="s">
        <v>89</v>
      </c>
      <c r="F100" s="8" t="s">
        <v>87</v>
      </c>
      <c r="G100" s="8" t="s">
        <v>90</v>
      </c>
      <c r="H100" s="9" t="s">
        <v>91</v>
      </c>
      <c r="I100" s="8" t="s">
        <v>25</v>
      </c>
      <c r="J100" s="8" t="n">
        <v>6.5</v>
      </c>
      <c r="K100" s="10" t="n">
        <v>-130</v>
      </c>
      <c r="L100" s="8" t="n">
        <v>5</v>
      </c>
      <c r="M100" s="8" t="str">
        <f aca="false">IF(L100="","",IF(L100=J100,"Push",IF(I100="Under",IF(L100&lt;J100,"W","L"),IF(L100&gt;J100,"W","L"))))</f>
        <v>W</v>
      </c>
      <c r="N100" s="11" t="n">
        <f aca="false">IF(M100="W",IF(K100&lt;0,100/ABS(K100),K100/100),IF(M100="L",-1,0))</f>
        <v>0.769230769230769</v>
      </c>
    </row>
    <row r="101" customFormat="false" ht="15" hidden="false" customHeight="false" outlineLevel="0" collapsed="false">
      <c r="A101" s="8" t="n">
        <v>4</v>
      </c>
      <c r="B101" s="9" t="s">
        <v>83</v>
      </c>
      <c r="C101" s="9" t="s">
        <v>84</v>
      </c>
      <c r="D101" s="9" t="s">
        <v>85</v>
      </c>
      <c r="E101" s="9" t="s">
        <v>100</v>
      </c>
      <c r="F101" s="8" t="s">
        <v>87</v>
      </c>
      <c r="G101" s="8" t="s">
        <v>101</v>
      </c>
      <c r="H101" s="9" t="s">
        <v>102</v>
      </c>
      <c r="I101" s="8" t="s">
        <v>25</v>
      </c>
      <c r="J101" s="8" t="n">
        <v>4.5</v>
      </c>
      <c r="K101" s="10" t="n">
        <v>-115</v>
      </c>
      <c r="L101" s="8" t="n">
        <v>6</v>
      </c>
      <c r="M101" s="8" t="str">
        <f aca="false">IF(L101="","",IF(L101=J101,"Push",IF(I101="Under",IF(L101&lt;J101,"W","L"),IF(L101&gt;J101,"W","L"))))</f>
        <v>L</v>
      </c>
      <c r="N101" s="11" t="n">
        <f aca="false">IF(M101="W",IF(K101&lt;0,100/ABS(K101),K101/100),IF(M101="L",-1,0))</f>
        <v>-1</v>
      </c>
    </row>
    <row r="102" customFormat="false" ht="15" hidden="false" customHeight="false" outlineLevel="0" collapsed="false">
      <c r="A102" s="8" t="n">
        <v>4</v>
      </c>
      <c r="B102" s="9" t="s">
        <v>83</v>
      </c>
      <c r="C102" s="9" t="s">
        <v>84</v>
      </c>
      <c r="D102" s="9" t="s">
        <v>85</v>
      </c>
      <c r="E102" s="9" t="s">
        <v>105</v>
      </c>
      <c r="F102" s="8" t="s">
        <v>87</v>
      </c>
      <c r="G102" s="8" t="s">
        <v>106</v>
      </c>
      <c r="H102" s="9" t="s">
        <v>104</v>
      </c>
      <c r="I102" s="8" t="s">
        <v>25</v>
      </c>
      <c r="J102" s="8" t="n">
        <v>5.5</v>
      </c>
      <c r="K102" s="10" t="n">
        <v>105</v>
      </c>
      <c r="L102" s="8" t="n">
        <v>2</v>
      </c>
      <c r="M102" s="8" t="str">
        <f aca="false">IF(L102="","",IF(L102=J102,"Push",IF(I102="Under",IF(L102&lt;J102,"W","L"),IF(L102&gt;J102,"W","L"))))</f>
        <v>W</v>
      </c>
      <c r="N102" s="11" t="n">
        <f aca="false">IF(M102="W",IF(K102&lt;0,100/ABS(K102),K102/100),IF(M102="L",-1,0))</f>
        <v>1.05</v>
      </c>
    </row>
    <row r="103" customFormat="false" ht="15" hidden="false" customHeight="false" outlineLevel="0" collapsed="false">
      <c r="A103" s="8" t="n">
        <v>4</v>
      </c>
      <c r="B103" s="9" t="s">
        <v>83</v>
      </c>
      <c r="C103" s="9" t="s">
        <v>84</v>
      </c>
      <c r="D103" s="9" t="s">
        <v>85</v>
      </c>
      <c r="E103" s="9" t="s">
        <v>107</v>
      </c>
      <c r="F103" s="8" t="s">
        <v>87</v>
      </c>
      <c r="G103" s="8" t="s">
        <v>108</v>
      </c>
      <c r="H103" s="9" t="s">
        <v>91</v>
      </c>
      <c r="I103" s="8" t="s">
        <v>25</v>
      </c>
      <c r="J103" s="8" t="n">
        <v>6.5</v>
      </c>
      <c r="K103" s="10" t="n">
        <v>-120</v>
      </c>
      <c r="L103" s="8" t="n">
        <v>2</v>
      </c>
      <c r="M103" s="8" t="str">
        <f aca="false">IF(L103="","",IF(L103=J103,"Push",IF(I103="Under",IF(L103&lt;J103,"W","L"),IF(L103&gt;J103,"W","L"))))</f>
        <v>W</v>
      </c>
      <c r="N103" s="11" t="n">
        <f aca="false">IF(M103="W",IF(K103&lt;0,100/ABS(K103),K103/100),IF(M103="L",-1,0))</f>
        <v>0.833333333333333</v>
      </c>
    </row>
    <row r="104" customFormat="false" ht="15" hidden="false" customHeight="false" outlineLevel="0" collapsed="false">
      <c r="A104" s="8" t="n">
        <v>4</v>
      </c>
      <c r="B104" s="9" t="s">
        <v>83</v>
      </c>
      <c r="C104" s="9" t="s">
        <v>84</v>
      </c>
      <c r="D104" s="9" t="s">
        <v>85</v>
      </c>
      <c r="E104" s="9" t="s">
        <v>109</v>
      </c>
      <c r="F104" s="8" t="s">
        <v>87</v>
      </c>
      <c r="G104" s="8" t="s">
        <v>110</v>
      </c>
      <c r="H104" s="9" t="s">
        <v>88</v>
      </c>
      <c r="I104" s="8" t="s">
        <v>25</v>
      </c>
      <c r="J104" s="8" t="n">
        <v>3.5</v>
      </c>
      <c r="K104" s="10" t="n">
        <v>-115</v>
      </c>
      <c r="L104" s="8" t="n">
        <v>3</v>
      </c>
      <c r="M104" s="8" t="str">
        <f aca="false">IF(L104="","",IF(L104=J104,"Push",IF(I104="Under",IF(L104&lt;J104,"W","L"),IF(L104&gt;J104,"W","L"))))</f>
        <v>W</v>
      </c>
      <c r="N104" s="11" t="n">
        <f aca="false">IF(M104="W",IF(K104&lt;0,100/ABS(K104),K104/100),IF(M104="L",-1,0))</f>
        <v>0.869565217391304</v>
      </c>
    </row>
  </sheetData>
  <autoFilter ref="A5:N104"/>
  <conditionalFormatting sqref="A6:N104">
    <cfRule type="expression" priority="2" aboveAverage="0" equalAverage="0" bottom="0" percent="0" rank="0" text="" dxfId="5">
      <formula>$M6="W"</formula>
    </cfRule>
    <cfRule type="expression" priority="3" aboveAverage="0" equalAverage="0" bottom="0" percent="0" rank="0" text="" dxfId="6">
      <formula>$M6="L"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7"/>
    <col collapsed="false" customWidth="true" hidden="false" outlineLevel="0" max="7" min="5" style="0" width="8"/>
  </cols>
  <sheetData>
    <row r="1" customFormat="false" ht="17.35" hidden="false" customHeight="false" outlineLevel="0" collapsed="false">
      <c r="A1" s="1" t="s">
        <v>183</v>
      </c>
    </row>
    <row r="2" customFormat="false" ht="15" hidden="false" customHeight="false" outlineLevel="0" collapsed="false">
      <c r="A2" s="2" t="s">
        <v>184</v>
      </c>
    </row>
    <row r="4" customFormat="false" ht="15" hidden="false" customHeight="false" outlineLevel="0" collapsed="false">
      <c r="A4" s="3" t="s">
        <v>185</v>
      </c>
    </row>
    <row r="5" customFormat="false" ht="15" hidden="false" customHeight="false" outlineLevel="0" collapsed="false">
      <c r="A5" s="7" t="s">
        <v>7</v>
      </c>
      <c r="B5" s="7" t="s">
        <v>186</v>
      </c>
      <c r="C5" s="7" t="s">
        <v>187</v>
      </c>
      <c r="D5" s="7" t="s">
        <v>188</v>
      </c>
      <c r="E5" s="7" t="s">
        <v>189</v>
      </c>
      <c r="F5" s="7" t="s">
        <v>17</v>
      </c>
      <c r="G5" s="7" t="s">
        <v>190</v>
      </c>
    </row>
    <row r="6" customFormat="false" ht="15" hidden="false" customHeight="false" outlineLevel="0" collapsed="false">
      <c r="A6" s="9" t="s">
        <v>19</v>
      </c>
      <c r="B6" s="12" t="n">
        <f aca="false">C6+D6</f>
        <v>28</v>
      </c>
      <c r="C6" s="12" t="n">
        <f aca="false">COUNTIFS('Model 78-21'!$C$6:$C$104,$A6,'Model 78-21'!$M$6:$M$104,"W")</f>
        <v>25</v>
      </c>
      <c r="D6" s="12" t="n">
        <f aca="false">COUNTIFS('Model 78-21'!$C$6:$C$104,$A6,'Model 78-21'!$M$6:$M$104,"L")</f>
        <v>3</v>
      </c>
      <c r="E6" s="13" t="n">
        <f aca="false">IF(B6=0,"",C6/B6)</f>
        <v>0.892857142857143</v>
      </c>
      <c r="F6" s="14" t="n">
        <f aca="false">SUMIFS('Model 78-21'!$N$6:$N$104,'Model 78-21'!$C$6:$C$104,$A6)</f>
        <v>19.39448522492</v>
      </c>
      <c r="G6" s="15" t="n">
        <f aca="false">IF(B6=0,"",F6/B6)</f>
        <v>0.692660186604286</v>
      </c>
    </row>
    <row r="7" customFormat="false" ht="15" hidden="false" customHeight="false" outlineLevel="0" collapsed="false">
      <c r="A7" s="9" t="s">
        <v>45</v>
      </c>
      <c r="B7" s="12" t="n">
        <f aca="false">C7+D7</f>
        <v>12</v>
      </c>
      <c r="C7" s="12" t="n">
        <f aca="false">COUNTIFS('Model 78-21'!$C$6:$C$104,$A7,'Model 78-21'!$M$6:$M$104,"W")</f>
        <v>10</v>
      </c>
      <c r="D7" s="12" t="n">
        <f aca="false">COUNTIFS('Model 78-21'!$C$6:$C$104,$A7,'Model 78-21'!$M$6:$M$104,"L")</f>
        <v>2</v>
      </c>
      <c r="E7" s="13" t="n">
        <f aca="false">IF(B7=0,"",C7/B7)</f>
        <v>0.833333333333333</v>
      </c>
      <c r="F7" s="14" t="n">
        <f aca="false">SUMIFS('Model 78-21'!$N$6:$N$104,'Model 78-21'!$C$6:$C$104,$A7)</f>
        <v>6.66600790513834</v>
      </c>
      <c r="G7" s="15" t="n">
        <f aca="false">IF(B7=0,"",F7/B7)</f>
        <v>0.555500658761528</v>
      </c>
    </row>
    <row r="8" customFormat="false" ht="15" hidden="false" customHeight="false" outlineLevel="0" collapsed="false">
      <c r="A8" s="9" t="s">
        <v>52</v>
      </c>
      <c r="B8" s="12" t="n">
        <f aca="false">C8+D8</f>
        <v>33</v>
      </c>
      <c r="C8" s="12" t="n">
        <f aca="false">COUNTIFS('Model 78-21'!$C$6:$C$104,$A8,'Model 78-21'!$M$6:$M$104,"W")</f>
        <v>26</v>
      </c>
      <c r="D8" s="12" t="n">
        <f aca="false">COUNTIFS('Model 78-21'!$C$6:$C$104,$A8,'Model 78-21'!$M$6:$M$104,"L")</f>
        <v>7</v>
      </c>
      <c r="E8" s="13" t="n">
        <f aca="false">IF(B8=0,"",C8/B8)</f>
        <v>0.787878787878788</v>
      </c>
      <c r="F8" s="14" t="n">
        <f aca="false">SUMIFS('Model 78-21'!$N$6:$N$104,'Model 78-21'!$C$6:$C$104,$A8)</f>
        <v>17.0134619004184</v>
      </c>
      <c r="G8" s="15" t="n">
        <f aca="false">IF(B8=0,"",F8/B8)</f>
        <v>0.515559451527831</v>
      </c>
    </row>
    <row r="9" customFormat="false" ht="15" hidden="false" customHeight="false" outlineLevel="0" collapsed="false">
      <c r="A9" s="9" t="s">
        <v>84</v>
      </c>
      <c r="B9" s="12" t="n">
        <f aca="false">C9+D9</f>
        <v>26</v>
      </c>
      <c r="C9" s="12" t="n">
        <f aca="false">COUNTIFS('Model 78-21'!$C$6:$C$104,$A9,'Model 78-21'!$M$6:$M$104,"W")</f>
        <v>17</v>
      </c>
      <c r="D9" s="12" t="n">
        <f aca="false">COUNTIFS('Model 78-21'!$C$6:$C$104,$A9,'Model 78-21'!$M$6:$M$104,"L")</f>
        <v>9</v>
      </c>
      <c r="E9" s="13" t="n">
        <f aca="false">IF(B9=0,"",C9/B9)</f>
        <v>0.653846153846154</v>
      </c>
      <c r="F9" s="14" t="n">
        <f aca="false">SUMIFS('Model 78-21'!$N$6:$N$104,'Model 78-21'!$C$6:$C$104,$A9)</f>
        <v>6.23643313208531</v>
      </c>
      <c r="G9" s="15" t="n">
        <f aca="false">IF(B9=0,"",F9/B9)</f>
        <v>0.239862812772512</v>
      </c>
    </row>
    <row r="11" customFormat="false" ht="15" hidden="false" customHeight="false" outlineLevel="0" collapsed="false">
      <c r="A11" s="3" t="s">
        <v>191</v>
      </c>
    </row>
    <row r="12" customFormat="false" ht="15" hidden="false" customHeight="false" outlineLevel="0" collapsed="false">
      <c r="A12" s="7" t="s">
        <v>7</v>
      </c>
      <c r="B12" s="7" t="s">
        <v>186</v>
      </c>
      <c r="C12" s="7" t="s">
        <v>187</v>
      </c>
      <c r="D12" s="7" t="s">
        <v>188</v>
      </c>
      <c r="E12" s="7" t="s">
        <v>189</v>
      </c>
      <c r="F12" s="7" t="s">
        <v>17</v>
      </c>
      <c r="G12" s="7" t="s">
        <v>190</v>
      </c>
    </row>
    <row r="13" customFormat="false" ht="15" hidden="false" customHeight="false" outlineLevel="0" collapsed="false">
      <c r="A13" s="9" t="s">
        <v>26</v>
      </c>
      <c r="B13" s="12" t="n">
        <f aca="false">C13+D13</f>
        <v>8</v>
      </c>
      <c r="C13" s="12" t="n">
        <f aca="false">COUNTIFS('Model 78-21'!$D$6:$D$104,$A13,'Model 78-21'!$M$6:$M$104,"W")</f>
        <v>7</v>
      </c>
      <c r="D13" s="12" t="n">
        <f aca="false">COUNTIFS('Model 78-21'!$D$6:$D$104,$A13,'Model 78-21'!$M$6:$M$104,"L")</f>
        <v>1</v>
      </c>
      <c r="E13" s="13" t="n">
        <f aca="false">IF(B13=0,"",C13/B13)</f>
        <v>0.875</v>
      </c>
      <c r="F13" s="14" t="n">
        <f aca="false">SUMIFS('Model 78-21'!$N$6:$N$104,'Model 78-21'!$D$6:$D$104,$A13)</f>
        <v>5.43722943722944</v>
      </c>
      <c r="G13" s="15" t="n">
        <f aca="false">IF(B13=0,"",F13/B13)</f>
        <v>0.67965367965368</v>
      </c>
    </row>
    <row r="14" customFormat="false" ht="15" hidden="false" customHeight="false" outlineLevel="0" collapsed="false">
      <c r="A14" s="9" t="s">
        <v>20</v>
      </c>
      <c r="B14" s="12" t="n">
        <f aca="false">C14+D14</f>
        <v>13</v>
      </c>
      <c r="C14" s="12" t="n">
        <f aca="false">COUNTIFS('Model 78-21'!$D$6:$D$104,$A14,'Model 78-21'!$M$6:$M$104,"W")</f>
        <v>11</v>
      </c>
      <c r="D14" s="12" t="n">
        <f aca="false">COUNTIFS('Model 78-21'!$D$6:$D$104,$A14,'Model 78-21'!$M$6:$M$104,"L")</f>
        <v>2</v>
      </c>
      <c r="E14" s="13" t="n">
        <f aca="false">IF(B14=0,"",C14/B14)</f>
        <v>0.846153846153846</v>
      </c>
      <c r="F14" s="14" t="n">
        <f aca="false">SUMIFS('Model 78-21'!$N$6:$N$104,'Model 78-21'!$D$6:$D$104,$A14)</f>
        <v>7.80613589309241</v>
      </c>
      <c r="G14" s="15" t="n">
        <f aca="false">IF(B14=0,"",F14/B14)</f>
        <v>0.60047199177634</v>
      </c>
    </row>
    <row r="15" customFormat="false" ht="15" hidden="false" customHeight="false" outlineLevel="0" collapsed="false">
      <c r="A15" s="9" t="s">
        <v>122</v>
      </c>
      <c r="B15" s="12" t="n">
        <f aca="false">C15+D15</f>
        <v>3</v>
      </c>
      <c r="C15" s="12" t="n">
        <f aca="false">COUNTIFS('Model 78-21'!$D$6:$D$104,$A15,'Model 78-21'!$M$6:$M$104,"W")</f>
        <v>3</v>
      </c>
      <c r="D15" s="12" t="n">
        <f aca="false">COUNTIFS('Model 78-21'!$D$6:$D$104,$A15,'Model 78-21'!$M$6:$M$104,"L")</f>
        <v>0</v>
      </c>
      <c r="E15" s="13" t="n">
        <f aca="false">IF(B15=0,"",C15/B15)</f>
        <v>1</v>
      </c>
      <c r="F15" s="14" t="n">
        <f aca="false">SUMIFS('Model 78-21'!$N$6:$N$104,'Model 78-21'!$D$6:$D$104,$A15)</f>
        <v>2.6695652173913</v>
      </c>
      <c r="G15" s="15" t="n">
        <f aca="false">IF(B15=0,"",F15/B15)</f>
        <v>0.889855072463768</v>
      </c>
    </row>
    <row r="16" customFormat="false" ht="15" hidden="false" customHeight="false" outlineLevel="0" collapsed="false">
      <c r="A16" s="9" t="s">
        <v>38</v>
      </c>
      <c r="B16" s="12" t="n">
        <f aca="false">C16+D16</f>
        <v>4</v>
      </c>
      <c r="C16" s="12" t="n">
        <f aca="false">COUNTIFS('Model 78-21'!$D$6:$D$104,$A16,'Model 78-21'!$M$6:$M$104,"W")</f>
        <v>4</v>
      </c>
      <c r="D16" s="12" t="n">
        <f aca="false">COUNTIFS('Model 78-21'!$D$6:$D$104,$A16,'Model 78-21'!$M$6:$M$104,"L")</f>
        <v>0</v>
      </c>
      <c r="E16" s="13" t="n">
        <f aca="false">IF(B16=0,"",C16/B16)</f>
        <v>1</v>
      </c>
      <c r="F16" s="14" t="n">
        <f aca="false">SUMIFS('Model 78-21'!$N$6:$N$104,'Model 78-21'!$D$6:$D$104,$A16)</f>
        <v>3.48155467720685</v>
      </c>
      <c r="G16" s="15" t="n">
        <f aca="false">IF(B16=0,"",F16/B16)</f>
        <v>0.870388669301713</v>
      </c>
    </row>
    <row r="17" customFormat="false" ht="15" hidden="false" customHeight="false" outlineLevel="0" collapsed="false">
      <c r="A17" s="9" t="s">
        <v>132</v>
      </c>
      <c r="B17" s="12" t="n">
        <f aca="false">C17+D17</f>
        <v>7</v>
      </c>
      <c r="C17" s="12" t="n">
        <f aca="false">COUNTIFS('Model 78-21'!$D$6:$D$104,$A17,'Model 78-21'!$M$6:$M$104,"W")</f>
        <v>6</v>
      </c>
      <c r="D17" s="12" t="n">
        <f aca="false">COUNTIFS('Model 78-21'!$D$6:$D$104,$A17,'Model 78-21'!$M$6:$M$104,"L")</f>
        <v>1</v>
      </c>
      <c r="E17" s="13" t="n">
        <f aca="false">IF(B17=0,"",C17/B17)</f>
        <v>0.857142857142857</v>
      </c>
      <c r="F17" s="14" t="n">
        <f aca="false">SUMIFS('Model 78-21'!$N$6:$N$104,'Model 78-21'!$D$6:$D$104,$A17)</f>
        <v>4.22068511198946</v>
      </c>
      <c r="G17" s="15" t="n">
        <f aca="false">IF(B17=0,"",F17/B17)</f>
        <v>0.602955015998494</v>
      </c>
    </row>
    <row r="18" customFormat="false" ht="15" hidden="false" customHeight="false" outlineLevel="0" collapsed="false">
      <c r="A18" s="9" t="s">
        <v>46</v>
      </c>
      <c r="B18" s="12" t="n">
        <f aca="false">C18+D18</f>
        <v>5</v>
      </c>
      <c r="C18" s="12" t="n">
        <f aca="false">COUNTIFS('Model 78-21'!$D$6:$D$104,$A18,'Model 78-21'!$M$6:$M$104,"W")</f>
        <v>4</v>
      </c>
      <c r="D18" s="12" t="n">
        <f aca="false">COUNTIFS('Model 78-21'!$D$6:$D$104,$A18,'Model 78-21'!$M$6:$M$104,"L")</f>
        <v>1</v>
      </c>
      <c r="E18" s="13" t="n">
        <f aca="false">IF(B18=0,"",C18/B18)</f>
        <v>0.8</v>
      </c>
      <c r="F18" s="14" t="n">
        <f aca="false">SUMIFS('Model 78-21'!$N$6:$N$104,'Model 78-21'!$D$6:$D$104,$A18)</f>
        <v>2.44532279314888</v>
      </c>
      <c r="G18" s="15" t="n">
        <f aca="false">IF(B18=0,"",F18/B18)</f>
        <v>0.489064558629776</v>
      </c>
    </row>
    <row r="19" customFormat="false" ht="15" hidden="false" customHeight="false" outlineLevel="0" collapsed="false">
      <c r="A19" s="9" t="s">
        <v>58</v>
      </c>
      <c r="B19" s="12" t="n">
        <f aca="false">C19+D19</f>
        <v>14</v>
      </c>
      <c r="C19" s="12" t="n">
        <f aca="false">COUNTIFS('Model 78-21'!$D$6:$D$104,$A19,'Model 78-21'!$M$6:$M$104,"W")</f>
        <v>11</v>
      </c>
      <c r="D19" s="12" t="n">
        <f aca="false">COUNTIFS('Model 78-21'!$D$6:$D$104,$A19,'Model 78-21'!$M$6:$M$104,"L")</f>
        <v>3</v>
      </c>
      <c r="E19" s="13" t="n">
        <f aca="false">IF(B19=0,"",C19/B19)</f>
        <v>0.785714285714286</v>
      </c>
      <c r="F19" s="14" t="n">
        <f aca="false">SUMIFS('Model 78-21'!$N$6:$N$104,'Model 78-21'!$D$6:$D$104,$A19)</f>
        <v>7.43493318275927</v>
      </c>
      <c r="G19" s="15" t="n">
        <f aca="false">IF(B19=0,"",F19/B19)</f>
        <v>0.531066655911377</v>
      </c>
    </row>
    <row r="20" customFormat="false" ht="15" hidden="false" customHeight="false" outlineLevel="0" collapsed="false">
      <c r="A20" s="9" t="s">
        <v>53</v>
      </c>
      <c r="B20" s="12" t="n">
        <f aca="false">C20+D20</f>
        <v>5</v>
      </c>
      <c r="C20" s="12" t="n">
        <f aca="false">COUNTIFS('Model 78-21'!$D$6:$D$104,$A20,'Model 78-21'!$M$6:$M$104,"W")</f>
        <v>4</v>
      </c>
      <c r="D20" s="12" t="n">
        <f aca="false">COUNTIFS('Model 78-21'!$D$6:$D$104,$A20,'Model 78-21'!$M$6:$M$104,"L")</f>
        <v>1</v>
      </c>
      <c r="E20" s="13" t="n">
        <f aca="false">IF(B20=0,"",C20/B20)</f>
        <v>0.8</v>
      </c>
      <c r="F20" s="14" t="n">
        <f aca="false">SUMIFS('Model 78-21'!$N$6:$N$104,'Model 78-21'!$D$6:$D$104,$A20)</f>
        <v>2.44202898550725</v>
      </c>
      <c r="G20" s="15" t="n">
        <f aca="false">IF(B20=0,"",F20/B20)</f>
        <v>0.488405797101449</v>
      </c>
    </row>
    <row r="21" customFormat="false" ht="15" hidden="false" customHeight="false" outlineLevel="0" collapsed="false">
      <c r="A21" s="9" t="s">
        <v>60</v>
      </c>
      <c r="B21" s="12" t="n">
        <f aca="false">C21+D21</f>
        <v>11</v>
      </c>
      <c r="C21" s="12" t="n">
        <f aca="false">COUNTIFS('Model 78-21'!$D$6:$D$104,$A21,'Model 78-21'!$M$6:$M$104,"W")</f>
        <v>8</v>
      </c>
      <c r="D21" s="12" t="n">
        <f aca="false">COUNTIFS('Model 78-21'!$D$6:$D$104,$A21,'Model 78-21'!$M$6:$M$104,"L")</f>
        <v>3</v>
      </c>
      <c r="E21" s="13" t="n">
        <f aca="false">IF(B21=0,"",C21/B21)</f>
        <v>0.727272727272727</v>
      </c>
      <c r="F21" s="14" t="n">
        <f aca="false">SUMIFS('Model 78-21'!$N$6:$N$104,'Model 78-21'!$D$6:$D$104,$A21)</f>
        <v>4.56403596403596</v>
      </c>
      <c r="G21" s="15" t="n">
        <f aca="false">IF(B21=0,"",F21/B21)</f>
        <v>0.414912360366906</v>
      </c>
    </row>
    <row r="22" customFormat="false" ht="15" hidden="false" customHeight="false" outlineLevel="0" collapsed="false">
      <c r="A22" s="9" t="s">
        <v>74</v>
      </c>
      <c r="B22" s="12" t="n">
        <f aca="false">C22+D22</f>
        <v>3</v>
      </c>
      <c r="C22" s="12" t="n">
        <f aca="false">COUNTIFS('Model 78-21'!$D$6:$D$104,$A22,'Model 78-21'!$M$6:$M$104,"W")</f>
        <v>3</v>
      </c>
      <c r="D22" s="12" t="n">
        <f aca="false">COUNTIFS('Model 78-21'!$D$6:$D$104,$A22,'Model 78-21'!$M$6:$M$104,"L")</f>
        <v>0</v>
      </c>
      <c r="E22" s="13" t="n">
        <f aca="false">IF(B22=0,"",C22/B22)</f>
        <v>1</v>
      </c>
      <c r="F22" s="14" t="n">
        <f aca="false">SUMIFS('Model 78-21'!$N$6:$N$104,'Model 78-21'!$D$6:$D$104,$A22)</f>
        <v>2.57246376811594</v>
      </c>
      <c r="G22" s="15" t="n">
        <f aca="false">IF(B22=0,"",F22/B22)</f>
        <v>0.857487922705314</v>
      </c>
    </row>
    <row r="23" customFormat="false" ht="15" hidden="false" customHeight="false" outlineLevel="0" collapsed="false">
      <c r="A23" s="9" t="s">
        <v>85</v>
      </c>
      <c r="B23" s="12" t="n">
        <f aca="false">C23+D23</f>
        <v>26</v>
      </c>
      <c r="C23" s="12" t="n">
        <f aca="false">COUNTIFS('Model 78-21'!$D$6:$D$104,$A23,'Model 78-21'!$M$6:$M$104,"W")</f>
        <v>17</v>
      </c>
      <c r="D23" s="12" t="n">
        <f aca="false">COUNTIFS('Model 78-21'!$D$6:$D$104,$A23,'Model 78-21'!$M$6:$M$104,"L")</f>
        <v>9</v>
      </c>
      <c r="E23" s="13" t="n">
        <f aca="false">IF(B23=0,"",C23/B23)</f>
        <v>0.653846153846154</v>
      </c>
      <c r="F23" s="14" t="n">
        <f aca="false">SUMIFS('Model 78-21'!$N$6:$N$104,'Model 78-21'!$D$6:$D$104,$A23)</f>
        <v>6.23643313208531</v>
      </c>
      <c r="G23" s="15" t="n">
        <f aca="false">IF(B23=0,"",F23/B23)</f>
        <v>0.239862812772512</v>
      </c>
    </row>
    <row r="25" customFormat="false" ht="15" hidden="false" customHeight="false" outlineLevel="0" collapsed="false">
      <c r="A25" s="3" t="s">
        <v>192</v>
      </c>
    </row>
    <row r="26" customFormat="false" ht="15" hidden="false" customHeight="false" outlineLevel="0" collapsed="false">
      <c r="A26" s="7" t="s">
        <v>7</v>
      </c>
      <c r="B26" s="7" t="s">
        <v>186</v>
      </c>
      <c r="C26" s="7" t="s">
        <v>187</v>
      </c>
      <c r="D26" s="7" t="s">
        <v>188</v>
      </c>
      <c r="E26" s="7" t="s">
        <v>189</v>
      </c>
      <c r="F26" s="7" t="s">
        <v>17</v>
      </c>
      <c r="G26" s="7" t="s">
        <v>190</v>
      </c>
    </row>
    <row r="27" customFormat="false" ht="15" hidden="false" customHeight="false" outlineLevel="0" collapsed="false">
      <c r="A27" s="9" t="s">
        <v>28</v>
      </c>
      <c r="B27" s="12" t="n">
        <f aca="false">C27+D27</f>
        <v>25</v>
      </c>
      <c r="C27" s="12" t="n">
        <f aca="false">COUNTIFS('Model 78-21'!$B$6:$B$104,$A27,'Model 78-21'!$M$6:$M$104,"W")</f>
        <v>23</v>
      </c>
      <c r="D27" s="12" t="n">
        <f aca="false">COUNTIFS('Model 78-21'!$B$6:$B$104,$A27,'Model 78-21'!$M$6:$M$104,"L")</f>
        <v>2</v>
      </c>
      <c r="E27" s="13" t="n">
        <f aca="false">IF(B27=0,"",C27/B27)</f>
        <v>0.92</v>
      </c>
      <c r="F27" s="14" t="n">
        <f aca="false">SUMIFS('Model 78-21'!$N$6:$N$104,'Model 78-21'!$B$6:$B$104,$A27)</f>
        <v>18.1959156785244</v>
      </c>
      <c r="G27" s="15" t="n">
        <f aca="false">IF(B27=0,"",F27/B27)</f>
        <v>0.727836627140975</v>
      </c>
    </row>
    <row r="28" customFormat="false" ht="15" hidden="false" customHeight="false" outlineLevel="0" collapsed="false">
      <c r="A28" s="9" t="s">
        <v>18</v>
      </c>
      <c r="B28" s="12" t="n">
        <f aca="false">C28+D28</f>
        <v>15</v>
      </c>
      <c r="C28" s="12" t="n">
        <f aca="false">COUNTIFS('Model 78-21'!$B$6:$B$104,$A28,'Model 78-21'!$M$6:$M$104,"W")</f>
        <v>12</v>
      </c>
      <c r="D28" s="12" t="n">
        <f aca="false">COUNTIFS('Model 78-21'!$B$6:$B$104,$A28,'Model 78-21'!$M$6:$M$104,"L")</f>
        <v>3</v>
      </c>
      <c r="E28" s="13" t="n">
        <f aca="false">IF(B28=0,"",C28/B28)</f>
        <v>0.8</v>
      </c>
      <c r="F28" s="14" t="n">
        <f aca="false">SUMIFS('Model 78-21'!$N$6:$N$104,'Model 78-21'!$B$6:$B$104,$A28)</f>
        <v>7.86457745153397</v>
      </c>
      <c r="G28" s="15" t="n">
        <f aca="false">IF(B28=0,"",F28/B28)</f>
        <v>0.524305163435598</v>
      </c>
    </row>
    <row r="29" customFormat="false" ht="15" hidden="false" customHeight="false" outlineLevel="0" collapsed="false">
      <c r="A29" s="9" t="s">
        <v>51</v>
      </c>
      <c r="B29" s="12" t="n">
        <f aca="false">C29+D29</f>
        <v>33</v>
      </c>
      <c r="C29" s="12" t="n">
        <f aca="false">COUNTIFS('Model 78-21'!$B$6:$B$104,$A29,'Model 78-21'!$M$6:$M$104,"W")</f>
        <v>26</v>
      </c>
      <c r="D29" s="12" t="n">
        <f aca="false">COUNTIFS('Model 78-21'!$B$6:$B$104,$A29,'Model 78-21'!$M$6:$M$104,"L")</f>
        <v>7</v>
      </c>
      <c r="E29" s="13" t="n">
        <f aca="false">IF(B29=0,"",C29/B29)</f>
        <v>0.787878787878788</v>
      </c>
      <c r="F29" s="14" t="n">
        <f aca="false">SUMIFS('Model 78-21'!$N$6:$N$104,'Model 78-21'!$B$6:$B$104,$A29)</f>
        <v>17.0134619004184</v>
      </c>
      <c r="G29" s="15" t="n">
        <f aca="false">IF(B29=0,"",F29/B29)</f>
        <v>0.515559451527831</v>
      </c>
    </row>
    <row r="30" customFormat="false" ht="15" hidden="false" customHeight="false" outlineLevel="0" collapsed="false">
      <c r="A30" s="9" t="s">
        <v>83</v>
      </c>
      <c r="B30" s="12" t="n">
        <f aca="false">C30+D30</f>
        <v>26</v>
      </c>
      <c r="C30" s="12" t="n">
        <f aca="false">COUNTIFS('Model 78-21'!$B$6:$B$104,$A30,'Model 78-21'!$M$6:$M$104,"W")</f>
        <v>17</v>
      </c>
      <c r="D30" s="12" t="n">
        <f aca="false">COUNTIFS('Model 78-21'!$B$6:$B$104,$A30,'Model 78-21'!$M$6:$M$104,"L")</f>
        <v>9</v>
      </c>
      <c r="E30" s="13" t="n">
        <f aca="false">IF(B30=0,"",C30/B30)</f>
        <v>0.653846153846154</v>
      </c>
      <c r="F30" s="14" t="n">
        <f aca="false">SUMIFS('Model 78-21'!$N$6:$N$104,'Model 78-21'!$B$6:$B$104,$A30)</f>
        <v>6.23643313208531</v>
      </c>
      <c r="G30" s="15" t="n">
        <f aca="false">IF(B30=0,"",F30/B30)</f>
        <v>0.239862812772512</v>
      </c>
    </row>
    <row r="32" customFormat="false" ht="15" hidden="false" customHeight="false" outlineLevel="0" collapsed="false">
      <c r="A32" s="3" t="s">
        <v>193</v>
      </c>
    </row>
    <row r="33" customFormat="false" ht="15" hidden="false" customHeight="false" outlineLevel="0" collapsed="false">
      <c r="A33" s="7" t="s">
        <v>4</v>
      </c>
      <c r="B33" s="7" t="s">
        <v>186</v>
      </c>
      <c r="C33" s="7" t="s">
        <v>187</v>
      </c>
      <c r="D33" s="7" t="s">
        <v>188</v>
      </c>
      <c r="E33" s="7" t="s">
        <v>189</v>
      </c>
      <c r="F33" s="7" t="s">
        <v>17</v>
      </c>
      <c r="G33" s="7" t="s">
        <v>190</v>
      </c>
    </row>
    <row r="34" customFormat="false" ht="15" hidden="false" customHeight="false" outlineLevel="0" collapsed="false">
      <c r="A34" s="16" t="n">
        <v>1</v>
      </c>
      <c r="B34" s="12" t="n">
        <f aca="false">C34+D34</f>
        <v>33</v>
      </c>
      <c r="C34" s="12" t="n">
        <f aca="false">COUNTIFS('Model 78-21'!$A$6:$A$104,$A34,'Model 78-21'!$M$6:$M$104,"W")</f>
        <v>26</v>
      </c>
      <c r="D34" s="12" t="n">
        <f aca="false">COUNTIFS('Model 78-21'!$A$6:$A$104,$A34,'Model 78-21'!$M$6:$M$104,"L")</f>
        <v>7</v>
      </c>
      <c r="E34" s="13" t="n">
        <f aca="false">IF(B34=0,"",C34/B34)</f>
        <v>0.787878787878788</v>
      </c>
      <c r="F34" s="14" t="n">
        <f aca="false">SUMIFS('Model 78-21'!$N$6:$N$104,'Model 78-21'!$A$6:$A$104,$A34)</f>
        <v>16.6042906368993</v>
      </c>
      <c r="G34" s="15" t="n">
        <f aca="false">IF(B34=0,"",F34/B34)</f>
        <v>0.503160322330283</v>
      </c>
    </row>
    <row r="35" customFormat="false" ht="15" hidden="false" customHeight="false" outlineLevel="0" collapsed="false">
      <c r="A35" s="16" t="n">
        <v>2</v>
      </c>
      <c r="B35" s="12" t="n">
        <f aca="false">C35+D35</f>
        <v>24</v>
      </c>
      <c r="C35" s="12" t="n">
        <f aca="false">COUNTIFS('Model 78-21'!$A$6:$A$104,$A35,'Model 78-21'!$M$6:$M$104,"W")</f>
        <v>17</v>
      </c>
      <c r="D35" s="12" t="n">
        <f aca="false">COUNTIFS('Model 78-21'!$A$6:$A$104,$A35,'Model 78-21'!$M$6:$M$104,"L")</f>
        <v>7</v>
      </c>
      <c r="E35" s="13" t="n">
        <f aca="false">IF(B35=0,"",C35/B35)</f>
        <v>0.708333333333333</v>
      </c>
      <c r="F35" s="14" t="n">
        <f aca="false">SUMIFS('Model 78-21'!$N$6:$N$104,'Model 78-21'!$A$6:$A$104,$A35)</f>
        <v>8.63033126293996</v>
      </c>
      <c r="G35" s="15" t="n">
        <f aca="false">IF(B35=0,"",F35/B35)</f>
        <v>0.359597135955832</v>
      </c>
    </row>
    <row r="36" customFormat="false" ht="15" hidden="false" customHeight="false" outlineLevel="0" collapsed="false">
      <c r="A36" s="16" t="n">
        <v>3</v>
      </c>
      <c r="B36" s="12" t="n">
        <f aca="false">C36+D36</f>
        <v>19</v>
      </c>
      <c r="C36" s="12" t="n">
        <f aca="false">COUNTIFS('Model 78-21'!$A$6:$A$104,$A36,'Model 78-21'!$M$6:$M$104,"W")</f>
        <v>17</v>
      </c>
      <c r="D36" s="12" t="n">
        <f aca="false">COUNTIFS('Model 78-21'!$A$6:$A$104,$A36,'Model 78-21'!$M$6:$M$104,"L")</f>
        <v>2</v>
      </c>
      <c r="E36" s="13" t="n">
        <f aca="false">IF(B36=0,"",C36/B36)</f>
        <v>0.894736842105263</v>
      </c>
      <c r="F36" s="14" t="n">
        <f aca="false">SUMIFS('Model 78-21'!$N$6:$N$104,'Model 78-21'!$A$6:$A$104,$A36)</f>
        <v>13.3714799693061</v>
      </c>
      <c r="G36" s="15" t="n">
        <f aca="false">IF(B36=0,"",F36/B36)</f>
        <v>0.703762103647687</v>
      </c>
    </row>
    <row r="37" customFormat="false" ht="15" hidden="false" customHeight="false" outlineLevel="0" collapsed="false">
      <c r="A37" s="16" t="n">
        <v>4</v>
      </c>
      <c r="B37" s="12" t="n">
        <f aca="false">C37+D37</f>
        <v>23</v>
      </c>
      <c r="C37" s="12" t="n">
        <f aca="false">COUNTIFS('Model 78-21'!$A$6:$A$104,$A37,'Model 78-21'!$M$6:$M$104,"W")</f>
        <v>18</v>
      </c>
      <c r="D37" s="12" t="n">
        <f aca="false">COUNTIFS('Model 78-21'!$A$6:$A$104,$A37,'Model 78-21'!$M$6:$M$104,"L")</f>
        <v>5</v>
      </c>
      <c r="E37" s="13" t="n">
        <f aca="false">IF(B37=0,"",C37/B37)</f>
        <v>0.782608695652174</v>
      </c>
      <c r="F37" s="14" t="n">
        <f aca="false">SUMIFS('Model 78-21'!$N$6:$N$104,'Model 78-21'!$A$6:$A$104,$A37)</f>
        <v>10.7042862934167</v>
      </c>
      <c r="G37" s="15" t="n">
        <f aca="false">IF(B37=0,"",F37/B37)</f>
        <v>0.465403751887684</v>
      </c>
    </row>
    <row r="39" customFormat="false" ht="15" hidden="false" customHeight="false" outlineLevel="0" collapsed="false">
      <c r="A39" s="3" t="s">
        <v>194</v>
      </c>
      <c r="B39" s="17" t="n">
        <f aca="false">C39+D39</f>
        <v>99</v>
      </c>
      <c r="C39" s="17" t="n">
        <f aca="false">COUNTIF('Model 78-21'!$M$6:$M$104,"W")</f>
        <v>78</v>
      </c>
      <c r="D39" s="17" t="n">
        <f aca="false">COUNTIF('Model 78-21'!$M$6:$M$104,"L")</f>
        <v>21</v>
      </c>
      <c r="E39" s="18" t="n">
        <f aca="false">C39/B39</f>
        <v>0.787878787878788</v>
      </c>
      <c r="F39" s="19" t="n">
        <f aca="false">SUM('Model 78-21'!$N$6:$N$104)</f>
        <v>49.3103881625621</v>
      </c>
      <c r="G39" s="20" t="n">
        <f aca="false">F39/B39</f>
        <v>0.498084728914768</v>
      </c>
    </row>
    <row r="41" customFormat="false" ht="15" hidden="false" customHeight="false" outlineLevel="0" collapsed="false">
      <c r="A41" s="2" t="s">
        <v>195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6"/>
    <col collapsed="false" customWidth="true" hidden="false" outlineLevel="0" max="7" min="7" style="0" width="7"/>
    <col collapsed="false" customWidth="true" hidden="false" outlineLevel="0" max="8" min="8" style="0" width="26"/>
    <col collapsed="false" customWidth="true" hidden="false" outlineLevel="0" max="10" min="9" style="0" width="7"/>
    <col collapsed="false" customWidth="true" hidden="false" outlineLevel="0" max="14" min="11" style="0" width="8"/>
  </cols>
  <sheetData>
    <row r="1" customFormat="false" ht="17.35" hidden="false" customHeight="false" outlineLevel="0" collapsed="false">
      <c r="A1" s="1" t="s">
        <v>196</v>
      </c>
    </row>
    <row r="2" customFormat="false" ht="15" hidden="false" customHeight="false" outlineLevel="0" collapsed="false">
      <c r="A2" s="2" t="s">
        <v>197</v>
      </c>
    </row>
    <row r="3" customFormat="false" ht="15" hidden="false" customHeight="false" outlineLevel="0" collapsed="false">
      <c r="A3" s="3" t="s">
        <v>2</v>
      </c>
      <c r="B3" s="3" t="str">
        <f aca="false">COUNTIF($M$6:$M$92,"W")&amp;"-"&amp;COUNTIF($M$6:$M$92,"L")</f>
        <v>72-15</v>
      </c>
      <c r="C3" s="4" t="n">
        <f aca="false">COUNTIF($M$6:$M$92,"W")/(COUNTIF($M$6:$M$92,"W")+COUNTIF($M$6:$M$92,"L"))</f>
        <v>0.827586206896552</v>
      </c>
      <c r="D3" s="5" t="n">
        <f aca="false">SUM($N$6:$N$92)</f>
        <v>52.3680840929582</v>
      </c>
      <c r="E3" s="6" t="n">
        <f aca="false">D3/COUNT($N$6:$N$92)</f>
        <v>0.601932001068485</v>
      </c>
    </row>
    <row r="4" customFormat="false" ht="15" hidden="false" customHeight="false" outlineLevel="0" collapsed="false">
      <c r="A4" s="2" t="s">
        <v>198</v>
      </c>
    </row>
    <row r="5" customFormat="false" ht="15" hidden="false" customHeight="false" outlineLevel="0" collapsed="false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customFormat="false" ht="15" hidden="false" customHeight="false" outlineLevel="0" collapsed="false">
      <c r="A6" s="8" t="n">
        <v>1</v>
      </c>
      <c r="B6" s="9" t="s">
        <v>18</v>
      </c>
      <c r="C6" s="9" t="s">
        <v>19</v>
      </c>
      <c r="D6" s="9" t="s">
        <v>20</v>
      </c>
      <c r="E6" s="9" t="s">
        <v>21</v>
      </c>
      <c r="F6" s="8" t="s">
        <v>22</v>
      </c>
      <c r="G6" s="8" t="s">
        <v>23</v>
      </c>
      <c r="H6" s="9" t="s">
        <v>24</v>
      </c>
      <c r="I6" s="8" t="s">
        <v>25</v>
      </c>
      <c r="J6" s="8" t="n">
        <v>14.5</v>
      </c>
      <c r="K6" s="10" t="n">
        <v>-111</v>
      </c>
      <c r="L6" s="8" t="n">
        <v>0</v>
      </c>
      <c r="M6" s="8" t="str">
        <f aca="false">IF(L6="","",IF(L6=J6,"Push",IF(I6="Under",IF(L6&lt;J6,"W","L"),IF(L6&gt;J6,"W","L"))))</f>
        <v>W</v>
      </c>
      <c r="N6" s="11" t="n">
        <f aca="false">IF(M6="W",IF(K6&lt;0,100/ABS(K6),K6/100),IF(M6="L",-1,0))</f>
        <v>0.900900900900901</v>
      </c>
    </row>
    <row r="7" customFormat="false" ht="15" hidden="false" customHeight="false" outlineLevel="0" collapsed="false">
      <c r="A7" s="8" t="n">
        <v>1</v>
      </c>
      <c r="B7" s="9" t="s">
        <v>18</v>
      </c>
      <c r="C7" s="9" t="s">
        <v>19</v>
      </c>
      <c r="D7" s="9" t="s">
        <v>26</v>
      </c>
      <c r="E7" s="9" t="s">
        <v>21</v>
      </c>
      <c r="F7" s="8" t="s">
        <v>22</v>
      </c>
      <c r="G7" s="8" t="s">
        <v>23</v>
      </c>
      <c r="H7" s="9" t="s">
        <v>27</v>
      </c>
      <c r="I7" s="8" t="s">
        <v>25</v>
      </c>
      <c r="J7" s="8" t="n">
        <v>2.5</v>
      </c>
      <c r="K7" s="10" t="n">
        <v>-110</v>
      </c>
      <c r="L7" s="8" t="n">
        <v>0</v>
      </c>
      <c r="M7" s="8" t="str">
        <f aca="false">IF(L7="","",IF(L7=J7,"Push",IF(I7="Under",IF(L7&lt;J7,"W","L"),IF(L7&gt;J7,"W","L"))))</f>
        <v>W</v>
      </c>
      <c r="N7" s="11" t="n">
        <f aca="false">IF(M7="W",IF(K7&lt;0,100/ABS(K7),K7/100),IF(M7="L",-1,0))</f>
        <v>0.909090909090909</v>
      </c>
    </row>
    <row r="8" customFormat="false" ht="15" hidden="false" customHeight="false" outlineLevel="0" collapsed="false">
      <c r="A8" s="8" t="n">
        <v>1</v>
      </c>
      <c r="B8" s="9" t="s">
        <v>28</v>
      </c>
      <c r="C8" s="9" t="s">
        <v>19</v>
      </c>
      <c r="D8" s="9" t="s">
        <v>20</v>
      </c>
      <c r="E8" s="9" t="s">
        <v>199</v>
      </c>
      <c r="F8" s="8" t="s">
        <v>22</v>
      </c>
      <c r="G8" s="8" t="s">
        <v>76</v>
      </c>
      <c r="H8" s="9" t="s">
        <v>121</v>
      </c>
      <c r="I8" s="8" t="s">
        <v>25</v>
      </c>
      <c r="J8" s="8" t="n">
        <v>23.5</v>
      </c>
      <c r="K8" s="10" t="n">
        <v>-114</v>
      </c>
      <c r="L8" s="8" t="n">
        <v>16</v>
      </c>
      <c r="M8" s="8" t="str">
        <f aca="false">IF(L8="","",IF(L8=J8,"Push",IF(I8="Under",IF(L8&lt;J8,"W","L"),IF(L8&gt;J8,"W","L"))))</f>
        <v>W</v>
      </c>
      <c r="N8" s="11" t="n">
        <f aca="false">IF(M8="W",IF(K8&lt;0,100/ABS(K8),K8/100),IF(M8="L",-1,0))</f>
        <v>0.87719298245614</v>
      </c>
    </row>
    <row r="9" customFormat="false" ht="15" hidden="false" customHeight="false" outlineLevel="0" collapsed="false">
      <c r="A9" s="8" t="n">
        <v>1</v>
      </c>
      <c r="B9" s="9" t="s">
        <v>28</v>
      </c>
      <c r="C9" s="9" t="s">
        <v>19</v>
      </c>
      <c r="D9" s="9" t="s">
        <v>20</v>
      </c>
      <c r="E9" s="9" t="s">
        <v>29</v>
      </c>
      <c r="F9" s="8" t="s">
        <v>22</v>
      </c>
      <c r="G9" s="8" t="s">
        <v>30</v>
      </c>
      <c r="H9" s="9" t="s">
        <v>151</v>
      </c>
      <c r="I9" s="8" t="s">
        <v>25</v>
      </c>
      <c r="J9" s="8" t="n">
        <v>11.5</v>
      </c>
      <c r="K9" s="10" t="n">
        <v>-111</v>
      </c>
      <c r="L9" s="8" t="n">
        <v>0</v>
      </c>
      <c r="M9" s="8" t="str">
        <f aca="false">IF(L9="","",IF(L9=J9,"Push",IF(I9="Under",IF(L9&lt;J9,"W","L"),IF(L9&gt;J9,"W","L"))))</f>
        <v>W</v>
      </c>
      <c r="N9" s="11" t="n">
        <f aca="false">IF(M9="W",IF(K9&lt;0,100/ABS(K9),K9/100),IF(M9="L",-1,0))</f>
        <v>0.900900900900901</v>
      </c>
    </row>
    <row r="10" customFormat="false" ht="15" hidden="false" customHeight="false" outlineLevel="0" collapsed="false">
      <c r="A10" s="8" t="n">
        <v>1</v>
      </c>
      <c r="B10" s="9" t="s">
        <v>18</v>
      </c>
      <c r="C10" s="9" t="s">
        <v>19</v>
      </c>
      <c r="D10" s="9" t="s">
        <v>26</v>
      </c>
      <c r="E10" s="9" t="s">
        <v>29</v>
      </c>
      <c r="F10" s="8" t="s">
        <v>22</v>
      </c>
      <c r="G10" s="8" t="s">
        <v>30</v>
      </c>
      <c r="H10" s="9" t="s">
        <v>32</v>
      </c>
      <c r="I10" s="8" t="s">
        <v>25</v>
      </c>
      <c r="J10" s="8" t="n">
        <v>1.5</v>
      </c>
      <c r="K10" s="10" t="n">
        <v>125</v>
      </c>
      <c r="L10" s="8" t="n">
        <v>0</v>
      </c>
      <c r="M10" s="8" t="str">
        <f aca="false">IF(L10="","",IF(L10=J10,"Push",IF(I10="Under",IF(L10&lt;J10,"W","L"),IF(L10&gt;J10,"W","L"))))</f>
        <v>W</v>
      </c>
      <c r="N10" s="11" t="n">
        <f aca="false">IF(M10="W",IF(K10&lt;0,100/ABS(K10),K10/100),IF(M10="L",-1,0))</f>
        <v>1.25</v>
      </c>
    </row>
    <row r="11" customFormat="false" ht="15" hidden="false" customHeight="false" outlineLevel="0" collapsed="false">
      <c r="A11" s="8" t="n">
        <v>1</v>
      </c>
      <c r="B11" s="9" t="s">
        <v>18</v>
      </c>
      <c r="C11" s="9" t="s">
        <v>19</v>
      </c>
      <c r="D11" s="9" t="s">
        <v>20</v>
      </c>
      <c r="E11" s="9" t="s">
        <v>33</v>
      </c>
      <c r="F11" s="8" t="s">
        <v>22</v>
      </c>
      <c r="G11" s="8" t="s">
        <v>34</v>
      </c>
      <c r="H11" s="9" t="s">
        <v>35</v>
      </c>
      <c r="I11" s="8" t="s">
        <v>25</v>
      </c>
      <c r="J11" s="8" t="n">
        <v>19.5</v>
      </c>
      <c r="K11" s="10" t="n">
        <v>-108</v>
      </c>
      <c r="L11" s="8" t="n">
        <v>12</v>
      </c>
      <c r="M11" s="8" t="str">
        <f aca="false">IF(L11="","",IF(L11=J11,"Push",IF(I11="Under",IF(L11&lt;J11,"W","L"),IF(L11&gt;J11,"W","L"))))</f>
        <v>W</v>
      </c>
      <c r="N11" s="11" t="n">
        <f aca="false">IF(M11="W",IF(K11&lt;0,100/ABS(K11),K11/100),IF(M11="L",-1,0))</f>
        <v>0.925925925925926</v>
      </c>
    </row>
    <row r="12" customFormat="false" ht="15" hidden="false" customHeight="false" outlineLevel="0" collapsed="false">
      <c r="A12" s="8" t="n">
        <v>1</v>
      </c>
      <c r="B12" s="9" t="s">
        <v>28</v>
      </c>
      <c r="C12" s="9" t="s">
        <v>19</v>
      </c>
      <c r="D12" s="9" t="s">
        <v>20</v>
      </c>
      <c r="E12" s="9" t="s">
        <v>36</v>
      </c>
      <c r="F12" s="8" t="s">
        <v>22</v>
      </c>
      <c r="G12" s="8" t="s">
        <v>37</v>
      </c>
      <c r="H12" s="9" t="s">
        <v>128</v>
      </c>
      <c r="I12" s="8" t="s">
        <v>25</v>
      </c>
      <c r="J12" s="8" t="n">
        <v>15.5</v>
      </c>
      <c r="K12" s="10" t="n">
        <v>-116</v>
      </c>
      <c r="L12" s="8" t="n">
        <v>5</v>
      </c>
      <c r="M12" s="8" t="str">
        <f aca="false">IF(L12="","",IF(L12=J12,"Push",IF(I12="Under",IF(L12&lt;J12,"W","L"),IF(L12&gt;J12,"W","L"))))</f>
        <v>W</v>
      </c>
      <c r="N12" s="11" t="n">
        <f aca="false">IF(M12="W",IF(K12&lt;0,100/ABS(K12),K12/100),IF(M12="L",-1,0))</f>
        <v>0.862068965517241</v>
      </c>
    </row>
    <row r="13" customFormat="false" ht="15" hidden="false" customHeight="false" outlineLevel="0" collapsed="false">
      <c r="A13" s="8" t="n">
        <v>1</v>
      </c>
      <c r="B13" s="9" t="s">
        <v>28</v>
      </c>
      <c r="C13" s="9" t="s">
        <v>19</v>
      </c>
      <c r="D13" s="9" t="s">
        <v>38</v>
      </c>
      <c r="E13" s="9" t="s">
        <v>39</v>
      </c>
      <c r="F13" s="8" t="s">
        <v>40</v>
      </c>
      <c r="G13" s="8" t="s">
        <v>41</v>
      </c>
      <c r="H13" s="9" t="s">
        <v>42</v>
      </c>
      <c r="I13" s="8" t="s">
        <v>25</v>
      </c>
      <c r="J13" s="8" t="n">
        <v>16.5</v>
      </c>
      <c r="K13" s="10" t="n">
        <v>-113</v>
      </c>
      <c r="L13" s="8" t="n">
        <v>12</v>
      </c>
      <c r="M13" s="8" t="str">
        <f aca="false">IF(L13="","",IF(L13=J13,"Push",IF(I13="Under",IF(L13&lt;J13,"W","L"),IF(L13&gt;J13,"W","L"))))</f>
        <v>W</v>
      </c>
      <c r="N13" s="11" t="n">
        <f aca="false">IF(M13="W",IF(K13&lt;0,100/ABS(K13),K13/100),IF(M13="L",-1,0))</f>
        <v>0.884955752212389</v>
      </c>
    </row>
    <row r="14" customFormat="false" ht="15" hidden="false" customHeight="false" outlineLevel="0" collapsed="false">
      <c r="A14" s="8" t="n">
        <v>1</v>
      </c>
      <c r="B14" s="9" t="s">
        <v>28</v>
      </c>
      <c r="C14" s="9" t="s">
        <v>19</v>
      </c>
      <c r="D14" s="9" t="s">
        <v>20</v>
      </c>
      <c r="E14" s="9" t="s">
        <v>200</v>
      </c>
      <c r="F14" s="8" t="s">
        <v>22</v>
      </c>
      <c r="G14" s="8" t="s">
        <v>93</v>
      </c>
      <c r="H14" s="9" t="s">
        <v>151</v>
      </c>
      <c r="I14" s="8" t="s">
        <v>25</v>
      </c>
      <c r="J14" s="8" t="n">
        <v>11.5</v>
      </c>
      <c r="K14" s="10" t="n">
        <v>-105</v>
      </c>
      <c r="L14" s="8" t="n">
        <v>0</v>
      </c>
      <c r="M14" s="8" t="str">
        <f aca="false">IF(L14="","",IF(L14=J14,"Push",IF(I14="Under",IF(L14&lt;J14,"W","L"),IF(L14&gt;J14,"W","L"))))</f>
        <v>W</v>
      </c>
      <c r="N14" s="11" t="n">
        <f aca="false">IF(M14="W",IF(K14&lt;0,100/ABS(K14),K14/100),IF(M14="L",-1,0))</f>
        <v>0.952380952380952</v>
      </c>
    </row>
    <row r="15" customFormat="false" ht="15" hidden="false" customHeight="false" outlineLevel="0" collapsed="false">
      <c r="A15" s="8" t="n">
        <v>1</v>
      </c>
      <c r="B15" s="9" t="s">
        <v>28</v>
      </c>
      <c r="C15" s="9" t="s">
        <v>19</v>
      </c>
      <c r="D15" s="9" t="s">
        <v>26</v>
      </c>
      <c r="E15" s="9" t="s">
        <v>200</v>
      </c>
      <c r="F15" s="8" t="s">
        <v>22</v>
      </c>
      <c r="G15" s="8" t="s">
        <v>93</v>
      </c>
      <c r="H15" s="9" t="s">
        <v>32</v>
      </c>
      <c r="I15" s="8" t="s">
        <v>25</v>
      </c>
      <c r="J15" s="8" t="n">
        <v>1.5</v>
      </c>
      <c r="K15" s="10" t="n">
        <v>130</v>
      </c>
      <c r="L15" s="8" t="n">
        <v>0</v>
      </c>
      <c r="M15" s="8" t="str">
        <f aca="false">IF(L15="","",IF(L15=J15,"Push",IF(I15="Under",IF(L15&lt;J15,"W","L"),IF(L15&gt;J15,"W","L"))))</f>
        <v>W</v>
      </c>
      <c r="N15" s="11" t="n">
        <f aca="false">IF(M15="W",IF(K15&lt;0,100/ABS(K15),K15/100),IF(M15="L",-1,0))</f>
        <v>1.3</v>
      </c>
    </row>
    <row r="16" customFormat="false" ht="15" hidden="false" customHeight="false" outlineLevel="0" collapsed="false">
      <c r="A16" s="8" t="n">
        <v>1</v>
      </c>
      <c r="B16" s="9" t="s">
        <v>18</v>
      </c>
      <c r="C16" s="9" t="s">
        <v>19</v>
      </c>
      <c r="D16" s="9" t="s">
        <v>26</v>
      </c>
      <c r="E16" s="9" t="s">
        <v>43</v>
      </c>
      <c r="F16" s="8" t="s">
        <v>22</v>
      </c>
      <c r="G16" s="8" t="s">
        <v>44</v>
      </c>
      <c r="H16" s="9" t="s">
        <v>32</v>
      </c>
      <c r="I16" s="8" t="s">
        <v>25</v>
      </c>
      <c r="J16" s="8" t="n">
        <v>1.5</v>
      </c>
      <c r="K16" s="10" t="n">
        <v>-114</v>
      </c>
      <c r="L16" s="8" t="n">
        <v>1</v>
      </c>
      <c r="M16" s="8" t="str">
        <f aca="false">IF(L16="","",IF(L16=J16,"Push",IF(I16="Under",IF(L16&lt;J16,"W","L"),IF(L16&gt;J16,"W","L"))))</f>
        <v>W</v>
      </c>
      <c r="N16" s="11" t="n">
        <f aca="false">IF(M16="W",IF(K16&lt;0,100/ABS(K16),K16/100),IF(M16="L",-1,0))</f>
        <v>0.87719298245614</v>
      </c>
    </row>
    <row r="17" customFormat="false" ht="15" hidden="false" customHeight="false" outlineLevel="0" collapsed="false">
      <c r="A17" s="8" t="n">
        <v>1</v>
      </c>
      <c r="B17" s="9" t="s">
        <v>28</v>
      </c>
      <c r="C17" s="9" t="s">
        <v>45</v>
      </c>
      <c r="D17" s="9" t="s">
        <v>132</v>
      </c>
      <c r="E17" s="9" t="s">
        <v>201</v>
      </c>
      <c r="F17" s="8" t="s">
        <v>22</v>
      </c>
      <c r="G17" s="8" t="s">
        <v>81</v>
      </c>
      <c r="H17" s="9" t="s">
        <v>202</v>
      </c>
      <c r="I17" s="8" t="s">
        <v>25</v>
      </c>
      <c r="J17" s="8" t="n">
        <v>55.5</v>
      </c>
      <c r="K17" s="10" t="n">
        <v>-125</v>
      </c>
      <c r="L17" s="8" t="n">
        <v>49</v>
      </c>
      <c r="M17" s="8" t="str">
        <f aca="false">IF(L17="","",IF(L17=J17,"Push",IF(I17="Under",IF(L17&lt;J17,"W","L"),IF(L17&gt;J17,"W","L"))))</f>
        <v>W</v>
      </c>
      <c r="N17" s="11" t="n">
        <f aca="false">IF(M17="W",IF(K17&lt;0,100/ABS(K17),K17/100),IF(M17="L",-1,0))</f>
        <v>0.8</v>
      </c>
    </row>
    <row r="18" customFormat="false" ht="15" hidden="false" customHeight="false" outlineLevel="0" collapsed="false">
      <c r="A18" s="8" t="n">
        <v>1</v>
      </c>
      <c r="B18" s="9" t="s">
        <v>28</v>
      </c>
      <c r="C18" s="9" t="s">
        <v>45</v>
      </c>
      <c r="D18" s="9" t="s">
        <v>46</v>
      </c>
      <c r="E18" s="9" t="s">
        <v>47</v>
      </c>
      <c r="F18" s="8" t="s">
        <v>48</v>
      </c>
      <c r="G18" s="8" t="s">
        <v>49</v>
      </c>
      <c r="H18" s="9" t="s">
        <v>203</v>
      </c>
      <c r="I18" s="8" t="s">
        <v>25</v>
      </c>
      <c r="J18" s="8" t="n">
        <v>9.5</v>
      </c>
      <c r="K18" s="10" t="n">
        <v>-110</v>
      </c>
      <c r="L18" s="8" t="n">
        <v>12</v>
      </c>
      <c r="M18" s="8" t="str">
        <f aca="false">IF(L18="","",IF(L18=J18,"Push",IF(I18="Under",IF(L18&lt;J18,"W","L"),IF(L18&gt;J18,"W","L"))))</f>
        <v>L</v>
      </c>
      <c r="N18" s="11" t="n">
        <f aca="false">IF(M18="W",IF(K18&lt;0,100/ABS(K18),K18/100),IF(M18="L",-1,0))</f>
        <v>-1</v>
      </c>
    </row>
    <row r="19" customFormat="false" ht="15" hidden="false" customHeight="false" outlineLevel="0" collapsed="false">
      <c r="A19" s="8" t="n">
        <v>1</v>
      </c>
      <c r="B19" s="9" t="s">
        <v>51</v>
      </c>
      <c r="C19" s="9" t="s">
        <v>52</v>
      </c>
      <c r="D19" s="9" t="s">
        <v>53</v>
      </c>
      <c r="E19" s="9" t="s">
        <v>54</v>
      </c>
      <c r="F19" s="8" t="s">
        <v>48</v>
      </c>
      <c r="G19" s="8" t="s">
        <v>55</v>
      </c>
      <c r="H19" s="9" t="s">
        <v>56</v>
      </c>
      <c r="I19" s="8" t="s">
        <v>57</v>
      </c>
      <c r="J19" s="8" t="n">
        <v>29.5</v>
      </c>
      <c r="K19" s="10" t="n">
        <v>-102</v>
      </c>
      <c r="L19" s="8" t="n">
        <v>61</v>
      </c>
      <c r="M19" s="8" t="str">
        <f aca="false">IF(L19="","",IF(L19=J19,"Push",IF(I19="Under",IF(L19&lt;J19,"W","L"),IF(L19&gt;J19,"W","L"))))</f>
        <v>W</v>
      </c>
      <c r="N19" s="11" t="n">
        <f aca="false">IF(M19="W",IF(K19&lt;0,100/ABS(K19),K19/100),IF(M19="L",-1,0))</f>
        <v>0.980392156862745</v>
      </c>
    </row>
    <row r="20" customFormat="false" ht="15" hidden="false" customHeight="false" outlineLevel="0" collapsed="false">
      <c r="A20" s="8" t="n">
        <v>1</v>
      </c>
      <c r="B20" s="9" t="s">
        <v>51</v>
      </c>
      <c r="C20" s="9" t="s">
        <v>52</v>
      </c>
      <c r="D20" s="9" t="s">
        <v>58</v>
      </c>
      <c r="E20" s="9" t="s">
        <v>54</v>
      </c>
      <c r="F20" s="8" t="s">
        <v>48</v>
      </c>
      <c r="G20" s="8" t="s">
        <v>55</v>
      </c>
      <c r="H20" s="9" t="s">
        <v>59</v>
      </c>
      <c r="I20" s="8" t="s">
        <v>57</v>
      </c>
      <c r="J20" s="8" t="n">
        <v>2.5</v>
      </c>
      <c r="K20" s="10" t="n">
        <v>125</v>
      </c>
      <c r="L20" s="8" t="n">
        <v>4</v>
      </c>
      <c r="M20" s="8" t="str">
        <f aca="false">IF(L20="","",IF(L20=J20,"Push",IF(I20="Under",IF(L20&lt;J20,"W","L"),IF(L20&gt;J20,"W","L"))))</f>
        <v>W</v>
      </c>
      <c r="N20" s="11" t="n">
        <f aca="false">IF(M20="W",IF(K20&lt;0,100/ABS(K20),K20/100),IF(M20="L",-1,0))</f>
        <v>1.25</v>
      </c>
    </row>
    <row r="21" customFormat="false" ht="15" hidden="false" customHeight="false" outlineLevel="0" collapsed="false">
      <c r="A21" s="8" t="n">
        <v>1</v>
      </c>
      <c r="B21" s="9" t="s">
        <v>51</v>
      </c>
      <c r="C21" s="9" t="s">
        <v>52</v>
      </c>
      <c r="D21" s="9" t="s">
        <v>60</v>
      </c>
      <c r="E21" s="9" t="s">
        <v>204</v>
      </c>
      <c r="F21" s="8" t="s">
        <v>40</v>
      </c>
      <c r="G21" s="8" t="s">
        <v>101</v>
      </c>
      <c r="H21" s="9" t="s">
        <v>71</v>
      </c>
      <c r="I21" s="8" t="s">
        <v>57</v>
      </c>
      <c r="J21" s="8" t="n">
        <v>1.5</v>
      </c>
      <c r="K21" s="10" t="n">
        <v>-120</v>
      </c>
      <c r="L21" s="8" t="n">
        <v>0</v>
      </c>
      <c r="M21" s="8" t="str">
        <f aca="false">IF(L21="","",IF(L21=J21,"Push",IF(I21="Under",IF(L21&lt;J21,"W","L"),IF(L21&gt;J21,"W","L"))))</f>
        <v>L</v>
      </c>
      <c r="N21" s="11" t="n">
        <f aca="false">IF(M21="W",IF(K21&lt;0,100/ABS(K21),K21/100),IF(M21="L",-1,0))</f>
        <v>-1</v>
      </c>
    </row>
    <row r="22" customFormat="false" ht="15" hidden="false" customHeight="false" outlineLevel="0" collapsed="false">
      <c r="A22" s="8" t="n">
        <v>1</v>
      </c>
      <c r="B22" s="9" t="s">
        <v>51</v>
      </c>
      <c r="C22" s="9" t="s">
        <v>52</v>
      </c>
      <c r="D22" s="9" t="s">
        <v>60</v>
      </c>
      <c r="E22" s="9" t="s">
        <v>61</v>
      </c>
      <c r="F22" s="8" t="s">
        <v>40</v>
      </c>
      <c r="G22" s="8" t="s">
        <v>49</v>
      </c>
      <c r="H22" s="9" t="s">
        <v>62</v>
      </c>
      <c r="I22" s="8" t="s">
        <v>57</v>
      </c>
      <c r="J22" s="8" t="n">
        <v>3.5</v>
      </c>
      <c r="K22" s="10" t="n">
        <v>118</v>
      </c>
      <c r="L22" s="8" t="n">
        <v>2</v>
      </c>
      <c r="M22" s="8" t="str">
        <f aca="false">IF(L22="","",IF(L22=J22,"Push",IF(I22="Under",IF(L22&lt;J22,"W","L"),IF(L22&gt;J22,"W","L"))))</f>
        <v>L</v>
      </c>
      <c r="N22" s="11" t="n">
        <f aca="false">IF(M22="W",IF(K22&lt;0,100/ABS(K22),K22/100),IF(M22="L",-1,0))</f>
        <v>-1</v>
      </c>
    </row>
    <row r="23" customFormat="false" ht="15" hidden="false" customHeight="false" outlineLevel="0" collapsed="false">
      <c r="A23" s="8" t="n">
        <v>1</v>
      </c>
      <c r="B23" s="9" t="s">
        <v>51</v>
      </c>
      <c r="C23" s="9" t="s">
        <v>52</v>
      </c>
      <c r="D23" s="9" t="s">
        <v>60</v>
      </c>
      <c r="E23" s="9" t="s">
        <v>63</v>
      </c>
      <c r="F23" s="8" t="s">
        <v>40</v>
      </c>
      <c r="G23" s="8" t="s">
        <v>64</v>
      </c>
      <c r="H23" s="9" t="s">
        <v>59</v>
      </c>
      <c r="I23" s="8" t="s">
        <v>57</v>
      </c>
      <c r="J23" s="8" t="n">
        <v>2.5</v>
      </c>
      <c r="K23" s="10" t="n">
        <v>120</v>
      </c>
      <c r="L23" s="8" t="n">
        <v>4</v>
      </c>
      <c r="M23" s="8" t="str">
        <f aca="false">IF(L23="","",IF(L23=J23,"Push",IF(I23="Under",IF(L23&lt;J23,"W","L"),IF(L23&gt;J23,"W","L"))))</f>
        <v>W</v>
      </c>
      <c r="N23" s="11" t="n">
        <f aca="false">IF(M23="W",IF(K23&lt;0,100/ABS(K23),K23/100),IF(M23="L",-1,0))</f>
        <v>1.2</v>
      </c>
    </row>
    <row r="24" customFormat="false" ht="15" hidden="false" customHeight="false" outlineLevel="0" collapsed="false">
      <c r="A24" s="8" t="n">
        <v>1</v>
      </c>
      <c r="B24" s="9" t="s">
        <v>51</v>
      </c>
      <c r="C24" s="9" t="s">
        <v>52</v>
      </c>
      <c r="D24" s="9" t="s">
        <v>53</v>
      </c>
      <c r="E24" s="9" t="s">
        <v>65</v>
      </c>
      <c r="F24" s="8" t="s">
        <v>48</v>
      </c>
      <c r="G24" s="8" t="s">
        <v>66</v>
      </c>
      <c r="H24" s="9" t="s">
        <v>205</v>
      </c>
      <c r="I24" s="8" t="s">
        <v>57</v>
      </c>
      <c r="J24" s="8" t="n">
        <v>17.5</v>
      </c>
      <c r="K24" s="10" t="n">
        <v>-116</v>
      </c>
      <c r="L24" s="8" t="n">
        <v>23</v>
      </c>
      <c r="M24" s="8" t="str">
        <f aca="false">IF(L24="","",IF(L24=J24,"Push",IF(I24="Under",IF(L24&lt;J24,"W","L"),IF(L24&gt;J24,"W","L"))))</f>
        <v>W</v>
      </c>
      <c r="N24" s="11" t="n">
        <f aca="false">IF(M24="W",IF(K24&lt;0,100/ABS(K24),K24/100),IF(M24="L",-1,0))</f>
        <v>0.862068965517241</v>
      </c>
    </row>
    <row r="25" customFormat="false" ht="15" hidden="false" customHeight="false" outlineLevel="0" collapsed="false">
      <c r="A25" s="8" t="n">
        <v>1</v>
      </c>
      <c r="B25" s="9" t="s">
        <v>51</v>
      </c>
      <c r="C25" s="9" t="s">
        <v>52</v>
      </c>
      <c r="D25" s="9" t="s">
        <v>58</v>
      </c>
      <c r="E25" s="9" t="s">
        <v>65</v>
      </c>
      <c r="F25" s="8" t="s">
        <v>48</v>
      </c>
      <c r="G25" s="8" t="s">
        <v>66</v>
      </c>
      <c r="H25" s="9" t="s">
        <v>71</v>
      </c>
      <c r="I25" s="8" t="s">
        <v>57</v>
      </c>
      <c r="J25" s="8" t="n">
        <v>1.5</v>
      </c>
      <c r="K25" s="10" t="n">
        <v>-125</v>
      </c>
      <c r="L25" s="8" t="n">
        <v>3</v>
      </c>
      <c r="M25" s="8" t="str">
        <f aca="false">IF(L25="","",IF(L25=J25,"Push",IF(I25="Under",IF(L25&lt;J25,"W","L"),IF(L25&gt;J25,"W","L"))))</f>
        <v>W</v>
      </c>
      <c r="N25" s="11" t="n">
        <f aca="false">IF(M25="W",IF(K25&lt;0,100/ABS(K25),K25/100),IF(M25="L",-1,0))</f>
        <v>0.8</v>
      </c>
    </row>
    <row r="26" customFormat="false" ht="15" hidden="false" customHeight="false" outlineLevel="0" collapsed="false">
      <c r="A26" s="8" t="n">
        <v>1</v>
      </c>
      <c r="B26" s="9" t="s">
        <v>51</v>
      </c>
      <c r="C26" s="9" t="s">
        <v>52</v>
      </c>
      <c r="D26" s="9" t="s">
        <v>58</v>
      </c>
      <c r="E26" s="9" t="s">
        <v>68</v>
      </c>
      <c r="F26" s="8" t="s">
        <v>48</v>
      </c>
      <c r="G26" s="8" t="s">
        <v>30</v>
      </c>
      <c r="H26" s="9" t="s">
        <v>69</v>
      </c>
      <c r="I26" s="8" t="s">
        <v>57</v>
      </c>
      <c r="J26" s="8" t="n">
        <v>6.5</v>
      </c>
      <c r="K26" s="10" t="n">
        <v>-105</v>
      </c>
      <c r="L26" s="8" t="n">
        <v>8</v>
      </c>
      <c r="M26" s="8" t="str">
        <f aca="false">IF(L26="","",IF(L26=J26,"Push",IF(I26="Under",IF(L26&lt;J26,"W","L"),IF(L26&gt;J26,"W","L"))))</f>
        <v>W</v>
      </c>
      <c r="N26" s="11" t="n">
        <f aca="false">IF(M26="W",IF(K26&lt;0,100/ABS(K26),K26/100),IF(M26="L",-1,0))</f>
        <v>0.952380952380952</v>
      </c>
    </row>
    <row r="27" customFormat="false" ht="15" hidden="false" customHeight="false" outlineLevel="0" collapsed="false">
      <c r="A27" s="8" t="n">
        <v>1</v>
      </c>
      <c r="B27" s="9" t="s">
        <v>51</v>
      </c>
      <c r="C27" s="9" t="s">
        <v>52</v>
      </c>
      <c r="D27" s="9" t="s">
        <v>58</v>
      </c>
      <c r="E27" s="9" t="s">
        <v>70</v>
      </c>
      <c r="F27" s="8" t="s">
        <v>48</v>
      </c>
      <c r="G27" s="8" t="s">
        <v>44</v>
      </c>
      <c r="H27" s="9" t="s">
        <v>71</v>
      </c>
      <c r="I27" s="8" t="s">
        <v>57</v>
      </c>
      <c r="J27" s="8" t="n">
        <v>1.5</v>
      </c>
      <c r="K27" s="10" t="n">
        <v>-105</v>
      </c>
      <c r="L27" s="8" t="n">
        <v>2</v>
      </c>
      <c r="M27" s="8" t="str">
        <f aca="false">IF(L27="","",IF(L27=J27,"Push",IF(I27="Under",IF(L27&lt;J27,"W","L"),IF(L27&gt;J27,"W","L"))))</f>
        <v>W</v>
      </c>
      <c r="N27" s="11" t="n">
        <f aca="false">IF(M27="W",IF(K27&lt;0,100/ABS(K27),K27/100),IF(M27="L",-1,0))</f>
        <v>0.952380952380952</v>
      </c>
    </row>
    <row r="28" customFormat="false" ht="15" hidden="false" customHeight="false" outlineLevel="0" collapsed="false">
      <c r="A28" s="8" t="n">
        <v>1</v>
      </c>
      <c r="B28" s="9" t="s">
        <v>51</v>
      </c>
      <c r="C28" s="9" t="s">
        <v>52</v>
      </c>
      <c r="D28" s="9" t="s">
        <v>53</v>
      </c>
      <c r="E28" s="9" t="s">
        <v>72</v>
      </c>
      <c r="F28" s="8" t="s">
        <v>48</v>
      </c>
      <c r="G28" s="8" t="s">
        <v>44</v>
      </c>
      <c r="H28" s="9" t="s">
        <v>206</v>
      </c>
      <c r="I28" s="8" t="s">
        <v>57</v>
      </c>
      <c r="J28" s="8" t="n">
        <v>20.5</v>
      </c>
      <c r="K28" s="10" t="n">
        <v>-105</v>
      </c>
      <c r="L28" s="8" t="n">
        <v>21</v>
      </c>
      <c r="M28" s="8" t="str">
        <f aca="false">IF(L28="","",IF(L28=J28,"Push",IF(I28="Under",IF(L28&lt;J28,"W","L"),IF(L28&gt;J28,"W","L"))))</f>
        <v>W</v>
      </c>
      <c r="N28" s="11" t="n">
        <f aca="false">IF(M28="W",IF(K28&lt;0,100/ABS(K28),K28/100),IF(M28="L",-1,0))</f>
        <v>0.952380952380952</v>
      </c>
    </row>
    <row r="29" customFormat="false" ht="15" hidden="false" customHeight="false" outlineLevel="0" collapsed="false">
      <c r="A29" s="8" t="n">
        <v>1</v>
      </c>
      <c r="B29" s="9" t="s">
        <v>51</v>
      </c>
      <c r="C29" s="9" t="s">
        <v>52</v>
      </c>
      <c r="D29" s="9" t="s">
        <v>74</v>
      </c>
      <c r="E29" s="9" t="s">
        <v>75</v>
      </c>
      <c r="F29" s="8" t="s">
        <v>40</v>
      </c>
      <c r="G29" s="8" t="s">
        <v>76</v>
      </c>
      <c r="H29" s="9" t="s">
        <v>207</v>
      </c>
      <c r="I29" s="8" t="s">
        <v>57</v>
      </c>
      <c r="J29" s="8" t="n">
        <v>12.5</v>
      </c>
      <c r="K29" s="10" t="n">
        <v>-113</v>
      </c>
      <c r="L29" s="8" t="n">
        <v>21</v>
      </c>
      <c r="M29" s="8" t="str">
        <f aca="false">IF(L29="","",IF(L29=J29,"Push",IF(I29="Under",IF(L29&lt;J29,"W","L"),IF(L29&gt;J29,"W","L"))))</f>
        <v>W</v>
      </c>
      <c r="N29" s="11" t="n">
        <f aca="false">IF(M29="W",IF(K29&lt;0,100/ABS(K29),K29/100),IF(M29="L",-1,0))</f>
        <v>0.884955752212389</v>
      </c>
    </row>
    <row r="30" customFormat="false" ht="15" hidden="false" customHeight="false" outlineLevel="0" collapsed="false">
      <c r="A30" s="8" t="n">
        <v>1</v>
      </c>
      <c r="B30" s="9" t="s">
        <v>51</v>
      </c>
      <c r="C30" s="9" t="s">
        <v>52</v>
      </c>
      <c r="D30" s="9" t="s">
        <v>60</v>
      </c>
      <c r="E30" s="9" t="s">
        <v>75</v>
      </c>
      <c r="F30" s="8" t="s">
        <v>40</v>
      </c>
      <c r="G30" s="8" t="s">
        <v>76</v>
      </c>
      <c r="H30" s="9" t="s">
        <v>71</v>
      </c>
      <c r="I30" s="8" t="s">
        <v>57</v>
      </c>
      <c r="J30" s="8" t="n">
        <v>1.5</v>
      </c>
      <c r="K30" s="10" t="n">
        <v>102</v>
      </c>
      <c r="L30" s="8" t="n">
        <v>3</v>
      </c>
      <c r="M30" s="8" t="str">
        <f aca="false">IF(L30="","",IF(L30=J30,"Push",IF(I30="Under",IF(L30&lt;J30,"W","L"),IF(L30&gt;J30,"W","L"))))</f>
        <v>W</v>
      </c>
      <c r="N30" s="11" t="n">
        <f aca="false">IF(M30="W",IF(K30&lt;0,100/ABS(K30),K30/100),IF(M30="L",-1,0))</f>
        <v>1.02</v>
      </c>
    </row>
    <row r="31" customFormat="false" ht="15" hidden="false" customHeight="false" outlineLevel="0" collapsed="false">
      <c r="A31" s="8" t="n">
        <v>1</v>
      </c>
      <c r="B31" s="9" t="s">
        <v>51</v>
      </c>
      <c r="C31" s="9" t="s">
        <v>52</v>
      </c>
      <c r="D31" s="9" t="s">
        <v>58</v>
      </c>
      <c r="E31" s="9" t="s">
        <v>78</v>
      </c>
      <c r="F31" s="8" t="s">
        <v>48</v>
      </c>
      <c r="G31" s="8" t="s">
        <v>79</v>
      </c>
      <c r="H31" s="9" t="s">
        <v>62</v>
      </c>
      <c r="I31" s="8" t="s">
        <v>57</v>
      </c>
      <c r="J31" s="8" t="n">
        <v>3.5</v>
      </c>
      <c r="K31" s="10" t="n">
        <v>-122</v>
      </c>
      <c r="L31" s="8" t="n">
        <v>5</v>
      </c>
      <c r="M31" s="8" t="str">
        <f aca="false">IF(L31="","",IF(L31=J31,"Push",IF(I31="Under",IF(L31&lt;J31,"W","L"),IF(L31&gt;J31,"W","L"))))</f>
        <v>W</v>
      </c>
      <c r="N31" s="11" t="n">
        <f aca="false">IF(M31="W",IF(K31&lt;0,100/ABS(K31),K31/100),IF(M31="L",-1,0))</f>
        <v>0.819672131147541</v>
      </c>
    </row>
    <row r="32" customFormat="false" ht="15" hidden="false" customHeight="false" outlineLevel="0" collapsed="false">
      <c r="A32" s="8" t="n">
        <v>1</v>
      </c>
      <c r="B32" s="9" t="s">
        <v>51</v>
      </c>
      <c r="C32" s="9" t="s">
        <v>52</v>
      </c>
      <c r="D32" s="9" t="s">
        <v>58</v>
      </c>
      <c r="E32" s="9" t="s">
        <v>80</v>
      </c>
      <c r="F32" s="8" t="s">
        <v>48</v>
      </c>
      <c r="G32" s="8" t="s">
        <v>81</v>
      </c>
      <c r="H32" s="9" t="s">
        <v>82</v>
      </c>
      <c r="I32" s="8" t="s">
        <v>57</v>
      </c>
      <c r="J32" s="8" t="n">
        <v>4.5</v>
      </c>
      <c r="K32" s="10" t="n">
        <v>-114</v>
      </c>
      <c r="L32" s="8" t="n">
        <v>5</v>
      </c>
      <c r="M32" s="8" t="str">
        <f aca="false">IF(L32="","",IF(L32=J32,"Push",IF(I32="Under",IF(L32&lt;J32,"W","L"),IF(L32&gt;J32,"W","L"))))</f>
        <v>W</v>
      </c>
      <c r="N32" s="11" t="n">
        <f aca="false">IF(M32="W",IF(K32&lt;0,100/ABS(K32),K32/100),IF(M32="L",-1,0))</f>
        <v>0.87719298245614</v>
      </c>
    </row>
    <row r="33" customFormat="false" ht="15" hidden="false" customHeight="false" outlineLevel="0" collapsed="false">
      <c r="A33" s="8" t="n">
        <v>2</v>
      </c>
      <c r="B33" s="9" t="s">
        <v>28</v>
      </c>
      <c r="C33" s="9" t="s">
        <v>19</v>
      </c>
      <c r="D33" s="9" t="s">
        <v>38</v>
      </c>
      <c r="E33" s="9" t="s">
        <v>208</v>
      </c>
      <c r="F33" s="8" t="s">
        <v>40</v>
      </c>
      <c r="G33" s="8" t="s">
        <v>141</v>
      </c>
      <c r="H33" s="9" t="s">
        <v>31</v>
      </c>
      <c r="I33" s="8" t="s">
        <v>25</v>
      </c>
      <c r="J33" s="8" t="n">
        <v>10.5</v>
      </c>
      <c r="K33" s="10" t="n">
        <v>-113</v>
      </c>
      <c r="L33" s="8" t="n">
        <v>0</v>
      </c>
      <c r="M33" s="8" t="str">
        <f aca="false">IF(L33="","",IF(L33=J33,"Push",IF(I33="Under",IF(L33&lt;J33,"W","L"),IF(L33&gt;J33,"W","L"))))</f>
        <v>W</v>
      </c>
      <c r="N33" s="11" t="n">
        <f aca="false">IF(M33="W",IF(K33&lt;0,100/ABS(K33),K33/100),IF(M33="L",-1,0))</f>
        <v>0.884955752212389</v>
      </c>
    </row>
    <row r="34" customFormat="false" ht="15" hidden="false" customHeight="false" outlineLevel="0" collapsed="false">
      <c r="A34" s="8" t="n">
        <v>2</v>
      </c>
      <c r="B34" s="9" t="s">
        <v>28</v>
      </c>
      <c r="C34" s="9" t="s">
        <v>19</v>
      </c>
      <c r="D34" s="9" t="s">
        <v>20</v>
      </c>
      <c r="E34" s="9" t="s">
        <v>113</v>
      </c>
      <c r="F34" s="8" t="s">
        <v>22</v>
      </c>
      <c r="G34" s="8" t="s">
        <v>112</v>
      </c>
      <c r="H34" s="9" t="s">
        <v>114</v>
      </c>
      <c r="I34" s="8" t="s">
        <v>25</v>
      </c>
      <c r="J34" s="8" t="n">
        <v>12.5</v>
      </c>
      <c r="K34" s="10" t="n">
        <v>-110</v>
      </c>
      <c r="L34" s="8" t="n">
        <v>7</v>
      </c>
      <c r="M34" s="8" t="str">
        <f aca="false">IF(L34="","",IF(L34=J34,"Push",IF(I34="Under",IF(L34&lt;J34,"W","L"),IF(L34&gt;J34,"W","L"))))</f>
        <v>W</v>
      </c>
      <c r="N34" s="11" t="n">
        <f aca="false">IF(M34="W",IF(K34&lt;0,100/ABS(K34),K34/100),IF(M34="L",-1,0))</f>
        <v>0.909090909090909</v>
      </c>
    </row>
    <row r="35" customFormat="false" ht="15" hidden="false" customHeight="false" outlineLevel="0" collapsed="false">
      <c r="A35" s="8" t="n">
        <v>2</v>
      </c>
      <c r="B35" s="9" t="s">
        <v>18</v>
      </c>
      <c r="C35" s="9" t="s">
        <v>19</v>
      </c>
      <c r="D35" s="9" t="s">
        <v>20</v>
      </c>
      <c r="E35" s="9" t="s">
        <v>115</v>
      </c>
      <c r="F35" s="8" t="s">
        <v>22</v>
      </c>
      <c r="G35" s="8" t="s">
        <v>66</v>
      </c>
      <c r="H35" s="9" t="s">
        <v>209</v>
      </c>
      <c r="I35" s="8" t="s">
        <v>25</v>
      </c>
      <c r="J35" s="8" t="n">
        <v>25.5</v>
      </c>
      <c r="K35" s="10" t="n">
        <v>-105</v>
      </c>
      <c r="L35" s="8" t="n">
        <v>15</v>
      </c>
      <c r="M35" s="8" t="str">
        <f aca="false">IF(L35="","",IF(L35=J35,"Push",IF(I35="Under",IF(L35&lt;J35,"W","L"),IF(L35&gt;J35,"W","L"))))</f>
        <v>W</v>
      </c>
      <c r="N35" s="11" t="n">
        <f aca="false">IF(M35="W",IF(K35&lt;0,100/ABS(K35),K35/100),IF(M35="L",-1,0))</f>
        <v>0.952380952380952</v>
      </c>
    </row>
    <row r="36" customFormat="false" ht="15" hidden="false" customHeight="false" outlineLevel="0" collapsed="false">
      <c r="A36" s="8" t="n">
        <v>2</v>
      </c>
      <c r="B36" s="9" t="s">
        <v>28</v>
      </c>
      <c r="C36" s="9" t="s">
        <v>19</v>
      </c>
      <c r="D36" s="9" t="s">
        <v>20</v>
      </c>
      <c r="E36" s="9" t="s">
        <v>117</v>
      </c>
      <c r="F36" s="8" t="s">
        <v>22</v>
      </c>
      <c r="G36" s="8" t="s">
        <v>118</v>
      </c>
      <c r="H36" s="9" t="s">
        <v>162</v>
      </c>
      <c r="I36" s="8" t="s">
        <v>25</v>
      </c>
      <c r="J36" s="8" t="n">
        <v>43.5</v>
      </c>
      <c r="K36" s="10" t="n">
        <v>-111</v>
      </c>
      <c r="L36" s="8" t="n">
        <v>9</v>
      </c>
      <c r="M36" s="8" t="str">
        <f aca="false">IF(L36="","",IF(L36=J36,"Push",IF(I36="Under",IF(L36&lt;J36,"W","L"),IF(L36&gt;J36,"W","L"))))</f>
        <v>W</v>
      </c>
      <c r="N36" s="11" t="n">
        <f aca="false">IF(M36="W",IF(K36&lt;0,100/ABS(K36),K36/100),IF(M36="L",-1,0))</f>
        <v>0.900900900900901</v>
      </c>
    </row>
    <row r="37" customFormat="false" ht="15" hidden="false" customHeight="false" outlineLevel="0" collapsed="false">
      <c r="A37" s="8" t="n">
        <v>2</v>
      </c>
      <c r="B37" s="9" t="s">
        <v>28</v>
      </c>
      <c r="C37" s="9" t="s">
        <v>19</v>
      </c>
      <c r="D37" s="9" t="s">
        <v>38</v>
      </c>
      <c r="E37" s="9" t="s">
        <v>210</v>
      </c>
      <c r="F37" s="8" t="s">
        <v>40</v>
      </c>
      <c r="G37" s="8" t="s">
        <v>211</v>
      </c>
      <c r="H37" s="9" t="s">
        <v>212</v>
      </c>
      <c r="I37" s="8" t="s">
        <v>25</v>
      </c>
      <c r="J37" s="8" t="n">
        <v>29.5</v>
      </c>
      <c r="K37" s="10" t="n">
        <v>-114</v>
      </c>
      <c r="L37" s="8" t="n">
        <v>38</v>
      </c>
      <c r="M37" s="8" t="str">
        <f aca="false">IF(L37="","",IF(L37=J37,"Push",IF(I37="Under",IF(L37&lt;J37,"W","L"),IF(L37&gt;J37,"W","L"))))</f>
        <v>L</v>
      </c>
      <c r="N37" s="11" t="n">
        <f aca="false">IF(M37="W",IF(K37&lt;0,100/ABS(K37),K37/100),IF(M37="L",-1,0))</f>
        <v>-1</v>
      </c>
    </row>
    <row r="38" customFormat="false" ht="15" hidden="false" customHeight="false" outlineLevel="0" collapsed="false">
      <c r="A38" s="8" t="n">
        <v>2</v>
      </c>
      <c r="B38" s="9" t="s">
        <v>28</v>
      </c>
      <c r="C38" s="9" t="s">
        <v>19</v>
      </c>
      <c r="D38" s="9" t="s">
        <v>38</v>
      </c>
      <c r="E38" s="9" t="s">
        <v>120</v>
      </c>
      <c r="F38" s="8" t="s">
        <v>40</v>
      </c>
      <c r="G38" s="8" t="s">
        <v>101</v>
      </c>
      <c r="H38" s="9" t="s">
        <v>121</v>
      </c>
      <c r="I38" s="8" t="s">
        <v>25</v>
      </c>
      <c r="J38" s="8" t="n">
        <v>23.5</v>
      </c>
      <c r="K38" s="10" t="n">
        <v>-112</v>
      </c>
      <c r="L38" s="8" t="n">
        <v>9</v>
      </c>
      <c r="M38" s="8" t="str">
        <f aca="false">IF(L38="","",IF(L38=J38,"Push",IF(I38="Under",IF(L38&lt;J38,"W","L"),IF(L38&gt;J38,"W","L"))))</f>
        <v>W</v>
      </c>
      <c r="N38" s="11" t="n">
        <f aca="false">IF(M38="W",IF(K38&lt;0,100/ABS(K38),K38/100),IF(M38="L",-1,0))</f>
        <v>0.892857142857143</v>
      </c>
    </row>
    <row r="39" customFormat="false" ht="15" hidden="false" customHeight="false" outlineLevel="0" collapsed="false">
      <c r="A39" s="8" t="n">
        <v>2</v>
      </c>
      <c r="B39" s="9" t="s">
        <v>28</v>
      </c>
      <c r="C39" s="9" t="s">
        <v>19</v>
      </c>
      <c r="D39" s="9" t="s">
        <v>122</v>
      </c>
      <c r="E39" s="9" t="s">
        <v>120</v>
      </c>
      <c r="F39" s="8" t="s">
        <v>40</v>
      </c>
      <c r="G39" s="8" t="s">
        <v>101</v>
      </c>
      <c r="H39" s="9" t="s">
        <v>27</v>
      </c>
      <c r="I39" s="8" t="s">
        <v>25</v>
      </c>
      <c r="J39" s="8" t="n">
        <v>2.5</v>
      </c>
      <c r="K39" s="10" t="n">
        <v>111</v>
      </c>
      <c r="L39" s="8" t="n">
        <v>1</v>
      </c>
      <c r="M39" s="8" t="str">
        <f aca="false">IF(L39="","",IF(L39=J39,"Push",IF(I39="Under",IF(L39&lt;J39,"W","L"),IF(L39&gt;J39,"W","L"))))</f>
        <v>W</v>
      </c>
      <c r="N39" s="11" t="n">
        <f aca="false">IF(M39="W",IF(K39&lt;0,100/ABS(K39),K39/100),IF(M39="L",-1,0))</f>
        <v>1.11</v>
      </c>
    </row>
    <row r="40" customFormat="false" ht="15" hidden="false" customHeight="false" outlineLevel="0" collapsed="false">
      <c r="A40" s="8" t="n">
        <v>2</v>
      </c>
      <c r="B40" s="9" t="s">
        <v>18</v>
      </c>
      <c r="C40" s="9" t="s">
        <v>19</v>
      </c>
      <c r="D40" s="9" t="s">
        <v>38</v>
      </c>
      <c r="E40" s="9" t="s">
        <v>63</v>
      </c>
      <c r="F40" s="8" t="s">
        <v>40</v>
      </c>
      <c r="G40" s="8" t="s">
        <v>64</v>
      </c>
      <c r="H40" s="9" t="s">
        <v>121</v>
      </c>
      <c r="I40" s="8" t="s">
        <v>25</v>
      </c>
      <c r="J40" s="8" t="n">
        <v>23.5</v>
      </c>
      <c r="K40" s="10" t="n">
        <v>-116</v>
      </c>
      <c r="L40" s="8" t="n">
        <v>13</v>
      </c>
      <c r="M40" s="8" t="str">
        <f aca="false">IF(L40="","",IF(L40=J40,"Push",IF(I40="Under",IF(L40&lt;J40,"W","L"),IF(L40&gt;J40,"W","L"))))</f>
        <v>W</v>
      </c>
      <c r="N40" s="11" t="n">
        <f aca="false">IF(M40="W",IF(K40&lt;0,100/ABS(K40),K40/100),IF(M40="L",-1,0))</f>
        <v>0.862068965517241</v>
      </c>
    </row>
    <row r="41" customFormat="false" ht="15" hidden="false" customHeight="false" outlineLevel="0" collapsed="false">
      <c r="A41" s="8" t="n">
        <v>2</v>
      </c>
      <c r="B41" s="9" t="s">
        <v>18</v>
      </c>
      <c r="C41" s="9" t="s">
        <v>19</v>
      </c>
      <c r="D41" s="9" t="s">
        <v>20</v>
      </c>
      <c r="E41" s="9" t="s">
        <v>213</v>
      </c>
      <c r="F41" s="8" t="s">
        <v>22</v>
      </c>
      <c r="G41" s="8" t="s">
        <v>106</v>
      </c>
      <c r="H41" s="9" t="s">
        <v>42</v>
      </c>
      <c r="I41" s="8" t="s">
        <v>25</v>
      </c>
      <c r="J41" s="8" t="n">
        <v>16.5</v>
      </c>
      <c r="K41" s="10" t="n">
        <v>-115</v>
      </c>
      <c r="L41" s="8" t="n">
        <v>12</v>
      </c>
      <c r="M41" s="8" t="str">
        <f aca="false">IF(L41="","",IF(L41=J41,"Push",IF(I41="Under",IF(L41&lt;J41,"W","L"),IF(L41&gt;J41,"W","L"))))</f>
        <v>W</v>
      </c>
      <c r="N41" s="11" t="n">
        <f aca="false">IF(M41="W",IF(K41&lt;0,100/ABS(K41),K41/100),IF(M41="L",-1,0))</f>
        <v>0.869565217391304</v>
      </c>
    </row>
    <row r="42" customFormat="false" ht="15" hidden="false" customHeight="false" outlineLevel="0" collapsed="false">
      <c r="A42" s="8" t="n">
        <v>2</v>
      </c>
      <c r="B42" s="9" t="s">
        <v>28</v>
      </c>
      <c r="C42" s="9" t="s">
        <v>19</v>
      </c>
      <c r="D42" s="9" t="s">
        <v>38</v>
      </c>
      <c r="E42" s="9" t="s">
        <v>124</v>
      </c>
      <c r="F42" s="8" t="s">
        <v>40</v>
      </c>
      <c r="G42" s="8" t="s">
        <v>76</v>
      </c>
      <c r="H42" s="9" t="s">
        <v>35</v>
      </c>
      <c r="I42" s="8" t="s">
        <v>25</v>
      </c>
      <c r="J42" s="8" t="n">
        <v>19.5</v>
      </c>
      <c r="K42" s="10" t="n">
        <v>-120</v>
      </c>
      <c r="L42" s="8" t="n">
        <v>0</v>
      </c>
      <c r="M42" s="8" t="str">
        <f aca="false">IF(L42="","",IF(L42=J42,"Push",IF(I42="Under",IF(L42&lt;J42,"W","L"),IF(L42&gt;J42,"W","L"))))</f>
        <v>W</v>
      </c>
      <c r="N42" s="11" t="n">
        <f aca="false">IF(M42="W",IF(K42&lt;0,100/ABS(K42),K42/100),IF(M42="L",-1,0))</f>
        <v>0.833333333333333</v>
      </c>
    </row>
    <row r="43" customFormat="false" ht="15" hidden="false" customHeight="false" outlineLevel="0" collapsed="false">
      <c r="A43" s="8" t="n">
        <v>2</v>
      </c>
      <c r="B43" s="9" t="s">
        <v>18</v>
      </c>
      <c r="C43" s="9" t="s">
        <v>19</v>
      </c>
      <c r="D43" s="9" t="s">
        <v>122</v>
      </c>
      <c r="E43" s="9" t="s">
        <v>124</v>
      </c>
      <c r="F43" s="8" t="s">
        <v>40</v>
      </c>
      <c r="G43" s="8" t="s">
        <v>76</v>
      </c>
      <c r="H43" s="9" t="s">
        <v>27</v>
      </c>
      <c r="I43" s="8" t="s">
        <v>25</v>
      </c>
      <c r="J43" s="8" t="n">
        <v>2.5</v>
      </c>
      <c r="K43" s="10" t="n">
        <v>-112</v>
      </c>
      <c r="L43" s="8" t="n">
        <v>0</v>
      </c>
      <c r="M43" s="8" t="str">
        <f aca="false">IF(L43="","",IF(L43=J43,"Push",IF(I43="Under",IF(L43&lt;J43,"W","L"),IF(L43&gt;J43,"W","L"))))</f>
        <v>W</v>
      </c>
      <c r="N43" s="11" t="n">
        <f aca="false">IF(M43="W",IF(K43&lt;0,100/ABS(K43),K43/100),IF(M43="L",-1,0))</f>
        <v>0.892857142857143</v>
      </c>
    </row>
    <row r="44" customFormat="false" ht="15" hidden="false" customHeight="false" outlineLevel="0" collapsed="false">
      <c r="A44" s="8" t="n">
        <v>2</v>
      </c>
      <c r="B44" s="9" t="s">
        <v>18</v>
      </c>
      <c r="C44" s="9" t="s">
        <v>19</v>
      </c>
      <c r="D44" s="9" t="s">
        <v>26</v>
      </c>
      <c r="E44" s="9" t="s">
        <v>125</v>
      </c>
      <c r="F44" s="8" t="s">
        <v>22</v>
      </c>
      <c r="G44" s="8" t="s">
        <v>126</v>
      </c>
      <c r="H44" s="9" t="s">
        <v>27</v>
      </c>
      <c r="I44" s="8" t="s">
        <v>25</v>
      </c>
      <c r="J44" s="8" t="n">
        <v>2.5</v>
      </c>
      <c r="K44" s="10" t="n">
        <v>100</v>
      </c>
      <c r="L44" s="8" t="n">
        <v>2</v>
      </c>
      <c r="M44" s="8" t="str">
        <f aca="false">IF(L44="","",IF(L44=J44,"Push",IF(I44="Under",IF(L44&lt;J44,"W","L"),IF(L44&gt;J44,"W","L"))))</f>
        <v>W</v>
      </c>
      <c r="N44" s="11" t="n">
        <f aca="false">IF(M44="W",IF(K44&lt;0,100/ABS(K44),K44/100),IF(M44="L",-1,0))</f>
        <v>1</v>
      </c>
    </row>
    <row r="45" customFormat="false" ht="15" hidden="false" customHeight="false" outlineLevel="0" collapsed="false">
      <c r="A45" s="8" t="n">
        <v>2</v>
      </c>
      <c r="B45" s="9" t="s">
        <v>28</v>
      </c>
      <c r="C45" s="9" t="s">
        <v>19</v>
      </c>
      <c r="D45" s="9" t="s">
        <v>20</v>
      </c>
      <c r="E45" s="9" t="s">
        <v>127</v>
      </c>
      <c r="F45" s="8" t="s">
        <v>22</v>
      </c>
      <c r="G45" s="8" t="s">
        <v>64</v>
      </c>
      <c r="H45" s="9" t="s">
        <v>128</v>
      </c>
      <c r="I45" s="8" t="s">
        <v>25</v>
      </c>
      <c r="J45" s="8" t="n">
        <v>15.5</v>
      </c>
      <c r="K45" s="10" t="n">
        <v>-109</v>
      </c>
      <c r="L45" s="8" t="n">
        <v>29</v>
      </c>
      <c r="M45" s="8" t="str">
        <f aca="false">IF(L45="","",IF(L45=J45,"Push",IF(I45="Under",IF(L45&lt;J45,"W","L"),IF(L45&gt;J45,"W","L"))))</f>
        <v>L</v>
      </c>
      <c r="N45" s="11" t="n">
        <f aca="false">IF(M45="W",IF(K45&lt;0,100/ABS(K45),K45/100),IF(M45="L",-1,0))</f>
        <v>-1</v>
      </c>
    </row>
    <row r="46" customFormat="false" ht="15" hidden="false" customHeight="false" outlineLevel="0" collapsed="false">
      <c r="A46" s="8" t="n">
        <v>2</v>
      </c>
      <c r="B46" s="9" t="s">
        <v>28</v>
      </c>
      <c r="C46" s="9" t="s">
        <v>19</v>
      </c>
      <c r="D46" s="9" t="s">
        <v>26</v>
      </c>
      <c r="E46" s="9" t="s">
        <v>127</v>
      </c>
      <c r="F46" s="8" t="s">
        <v>22</v>
      </c>
      <c r="G46" s="8" t="s">
        <v>64</v>
      </c>
      <c r="H46" s="9" t="s">
        <v>27</v>
      </c>
      <c r="I46" s="8" t="s">
        <v>25</v>
      </c>
      <c r="J46" s="8" t="n">
        <v>2.5</v>
      </c>
      <c r="K46" s="10" t="n">
        <v>-110</v>
      </c>
      <c r="L46" s="8" t="n">
        <v>2</v>
      </c>
      <c r="M46" s="8" t="str">
        <f aca="false">IF(L46="","",IF(L46=J46,"Push",IF(I46="Under",IF(L46&lt;J46,"W","L"),IF(L46&gt;J46,"W","L"))))</f>
        <v>W</v>
      </c>
      <c r="N46" s="11" t="n">
        <f aca="false">IF(M46="W",IF(K46&lt;0,100/ABS(K46),K46/100),IF(M46="L",-1,0))</f>
        <v>0.909090909090909</v>
      </c>
    </row>
    <row r="47" customFormat="false" ht="15" hidden="false" customHeight="false" outlineLevel="0" collapsed="false">
      <c r="A47" s="8" t="n">
        <v>2</v>
      </c>
      <c r="B47" s="9" t="s">
        <v>28</v>
      </c>
      <c r="C47" s="9" t="s">
        <v>45</v>
      </c>
      <c r="D47" s="9" t="s">
        <v>46</v>
      </c>
      <c r="E47" s="9" t="s">
        <v>47</v>
      </c>
      <c r="F47" s="8" t="s">
        <v>48</v>
      </c>
      <c r="G47" s="8" t="s">
        <v>49</v>
      </c>
      <c r="H47" s="9" t="s">
        <v>169</v>
      </c>
      <c r="I47" s="8" t="s">
        <v>25</v>
      </c>
      <c r="J47" s="8" t="n">
        <v>5.5</v>
      </c>
      <c r="K47" s="10" t="n">
        <v>100</v>
      </c>
      <c r="L47" s="8" t="n">
        <v>4</v>
      </c>
      <c r="M47" s="8" t="str">
        <f aca="false">IF(L47="","",IF(L47=J47,"Push",IF(I47="Under",IF(L47&lt;J47,"W","L"),IF(L47&gt;J47,"W","L"))))</f>
        <v>W</v>
      </c>
      <c r="N47" s="11" t="n">
        <f aca="false">IF(M47="W",IF(K47&lt;0,100/ABS(K47),K47/100),IF(M47="L",-1,0))</f>
        <v>1</v>
      </c>
    </row>
    <row r="48" customFormat="false" ht="15" hidden="false" customHeight="false" outlineLevel="0" collapsed="false">
      <c r="A48" s="8" t="n">
        <v>2</v>
      </c>
      <c r="B48" s="9" t="s">
        <v>28</v>
      </c>
      <c r="C48" s="9" t="s">
        <v>45</v>
      </c>
      <c r="D48" s="9" t="s">
        <v>46</v>
      </c>
      <c r="E48" s="9" t="s">
        <v>130</v>
      </c>
      <c r="F48" s="8" t="s">
        <v>48</v>
      </c>
      <c r="G48" s="8" t="s">
        <v>131</v>
      </c>
      <c r="H48" s="9" t="s">
        <v>50</v>
      </c>
      <c r="I48" s="8" t="s">
        <v>25</v>
      </c>
      <c r="J48" s="8" t="n">
        <v>7.5</v>
      </c>
      <c r="K48" s="10" t="n">
        <v>-110</v>
      </c>
      <c r="L48" s="8" t="n">
        <v>-6</v>
      </c>
      <c r="M48" s="8" t="str">
        <f aca="false">IF(L48="","",IF(L48=J48,"Push",IF(I48="Under",IF(L48&lt;J48,"W","L"),IF(L48&gt;J48,"W","L"))))</f>
        <v>W</v>
      </c>
      <c r="N48" s="11" t="n">
        <f aca="false">IF(M48="W",IF(K48&lt;0,100/ABS(K48),K48/100),IF(M48="L",-1,0))</f>
        <v>0.909090909090909</v>
      </c>
    </row>
    <row r="49" customFormat="false" ht="15" hidden="false" customHeight="false" outlineLevel="0" collapsed="false">
      <c r="A49" s="8" t="n">
        <v>2</v>
      </c>
      <c r="B49" s="9" t="s">
        <v>28</v>
      </c>
      <c r="C49" s="9" t="s">
        <v>45</v>
      </c>
      <c r="D49" s="9" t="s">
        <v>132</v>
      </c>
      <c r="E49" s="9" t="s">
        <v>133</v>
      </c>
      <c r="F49" s="8" t="s">
        <v>22</v>
      </c>
      <c r="G49" s="8" t="s">
        <v>90</v>
      </c>
      <c r="H49" s="9" t="s">
        <v>134</v>
      </c>
      <c r="I49" s="8" t="s">
        <v>25</v>
      </c>
      <c r="J49" s="8" t="n">
        <v>80.5</v>
      </c>
      <c r="K49" s="10" t="n">
        <v>-110</v>
      </c>
      <c r="L49" s="8" t="n">
        <v>9</v>
      </c>
      <c r="M49" s="8" t="str">
        <f aca="false">IF(L49="","",IF(L49=J49,"Push",IF(I49="Under",IF(L49&lt;J49,"W","L"),IF(L49&gt;J49,"W","L"))))</f>
        <v>W</v>
      </c>
      <c r="N49" s="11" t="n">
        <f aca="false">IF(M49="W",IF(K49&lt;0,100/ABS(K49),K49/100),IF(M49="L",-1,0))</f>
        <v>0.909090909090909</v>
      </c>
    </row>
    <row r="50" customFormat="false" ht="15" hidden="false" customHeight="false" outlineLevel="0" collapsed="false">
      <c r="A50" s="8" t="n">
        <v>2</v>
      </c>
      <c r="B50" s="9" t="s">
        <v>28</v>
      </c>
      <c r="C50" s="9" t="s">
        <v>45</v>
      </c>
      <c r="D50" s="9" t="s">
        <v>132</v>
      </c>
      <c r="E50" s="9" t="s">
        <v>135</v>
      </c>
      <c r="F50" s="8" t="s">
        <v>22</v>
      </c>
      <c r="G50" s="8" t="s">
        <v>79</v>
      </c>
      <c r="H50" s="9" t="s">
        <v>214</v>
      </c>
      <c r="I50" s="8" t="s">
        <v>25</v>
      </c>
      <c r="J50" s="8" t="n">
        <v>36.5</v>
      </c>
      <c r="K50" s="10" t="n">
        <v>-108</v>
      </c>
      <c r="L50" s="8" t="n">
        <v>10</v>
      </c>
      <c r="M50" s="8" t="str">
        <f aca="false">IF(L50="","",IF(L50=J50,"Push",IF(I50="Under",IF(L50&lt;J50,"W","L"),IF(L50&gt;J50,"W","L"))))</f>
        <v>W</v>
      </c>
      <c r="N50" s="11" t="n">
        <f aca="false">IF(M50="W",IF(K50&lt;0,100/ABS(K50),K50/100),IF(M50="L",-1,0))</f>
        <v>0.925925925925926</v>
      </c>
    </row>
    <row r="51" customFormat="false" ht="15" hidden="false" customHeight="false" outlineLevel="0" collapsed="false">
      <c r="A51" s="8" t="n">
        <v>2</v>
      </c>
      <c r="B51" s="9" t="s">
        <v>51</v>
      </c>
      <c r="C51" s="9" t="s">
        <v>52</v>
      </c>
      <c r="D51" s="9" t="s">
        <v>58</v>
      </c>
      <c r="E51" s="9" t="s">
        <v>47</v>
      </c>
      <c r="F51" s="8" t="s">
        <v>48</v>
      </c>
      <c r="G51" s="8" t="s">
        <v>49</v>
      </c>
      <c r="H51" s="9" t="s">
        <v>62</v>
      </c>
      <c r="I51" s="8" t="s">
        <v>57</v>
      </c>
      <c r="J51" s="8" t="n">
        <v>3.5</v>
      </c>
      <c r="K51" s="10" t="n">
        <v>112</v>
      </c>
      <c r="L51" s="8" t="n">
        <v>3</v>
      </c>
      <c r="M51" s="8" t="str">
        <f aca="false">IF(L51="","",IF(L51=J51,"Push",IF(I51="Under",IF(L51&lt;J51,"W","L"),IF(L51&gt;J51,"W","L"))))</f>
        <v>L</v>
      </c>
      <c r="N51" s="11" t="n">
        <f aca="false">IF(M51="W",IF(K51&lt;0,100/ABS(K51),K51/100),IF(M51="L",-1,0))</f>
        <v>-1</v>
      </c>
    </row>
    <row r="52" customFormat="false" ht="15" hidden="false" customHeight="false" outlineLevel="0" collapsed="false">
      <c r="A52" s="8" t="n">
        <v>2</v>
      </c>
      <c r="B52" s="9" t="s">
        <v>51</v>
      </c>
      <c r="C52" s="9" t="s">
        <v>52</v>
      </c>
      <c r="D52" s="9" t="s">
        <v>58</v>
      </c>
      <c r="E52" s="9" t="s">
        <v>137</v>
      </c>
      <c r="F52" s="8" t="s">
        <v>48</v>
      </c>
      <c r="G52" s="8" t="s">
        <v>118</v>
      </c>
      <c r="H52" s="9" t="s">
        <v>82</v>
      </c>
      <c r="I52" s="8" t="s">
        <v>57</v>
      </c>
      <c r="J52" s="8" t="n">
        <v>4.5</v>
      </c>
      <c r="K52" s="10" t="n">
        <v>-121</v>
      </c>
      <c r="L52" s="8" t="n">
        <v>4</v>
      </c>
      <c r="M52" s="8" t="str">
        <f aca="false">IF(L52="","",IF(L52=J52,"Push",IF(I52="Under",IF(L52&lt;J52,"W","L"),IF(L52&gt;J52,"W","L"))))</f>
        <v>L</v>
      </c>
      <c r="N52" s="11" t="n">
        <f aca="false">IF(M52="W",IF(K52&lt;0,100/ABS(K52),K52/100),IF(M52="L",-1,0))</f>
        <v>-1</v>
      </c>
    </row>
    <row r="53" customFormat="false" ht="15" hidden="false" customHeight="false" outlineLevel="0" collapsed="false">
      <c r="A53" s="8" t="n">
        <v>2</v>
      </c>
      <c r="B53" s="9" t="s">
        <v>51</v>
      </c>
      <c r="C53" s="9" t="s">
        <v>52</v>
      </c>
      <c r="D53" s="9" t="s">
        <v>60</v>
      </c>
      <c r="E53" s="9" t="s">
        <v>138</v>
      </c>
      <c r="F53" s="8" t="s">
        <v>40</v>
      </c>
      <c r="G53" s="8" t="s">
        <v>139</v>
      </c>
      <c r="H53" s="9" t="s">
        <v>62</v>
      </c>
      <c r="I53" s="8" t="s">
        <v>57</v>
      </c>
      <c r="J53" s="8" t="n">
        <v>3.5</v>
      </c>
      <c r="K53" s="10" t="n">
        <v>105</v>
      </c>
      <c r="L53" s="8" t="n">
        <v>4</v>
      </c>
      <c r="M53" s="8" t="str">
        <f aca="false">IF(L53="","",IF(L53=J53,"Push",IF(I53="Under",IF(L53&lt;J53,"W","L"),IF(L53&gt;J53,"W","L"))))</f>
        <v>W</v>
      </c>
      <c r="N53" s="11" t="n">
        <f aca="false">IF(M53="W",IF(K53&lt;0,100/ABS(K53),K53/100),IF(M53="L",-1,0))</f>
        <v>1.05</v>
      </c>
    </row>
    <row r="54" customFormat="false" ht="15" hidden="false" customHeight="false" outlineLevel="0" collapsed="false">
      <c r="A54" s="8" t="n">
        <v>2</v>
      </c>
      <c r="B54" s="9" t="s">
        <v>51</v>
      </c>
      <c r="C54" s="9" t="s">
        <v>52</v>
      </c>
      <c r="D54" s="9" t="s">
        <v>58</v>
      </c>
      <c r="E54" s="9" t="s">
        <v>140</v>
      </c>
      <c r="F54" s="8" t="s">
        <v>48</v>
      </c>
      <c r="G54" s="8" t="s">
        <v>141</v>
      </c>
      <c r="H54" s="9" t="s">
        <v>82</v>
      </c>
      <c r="I54" s="8" t="s">
        <v>57</v>
      </c>
      <c r="J54" s="8" t="n">
        <v>4.5</v>
      </c>
      <c r="K54" s="10" t="n">
        <v>110</v>
      </c>
      <c r="L54" s="8" t="n">
        <v>8</v>
      </c>
      <c r="M54" s="8" t="str">
        <f aca="false">IF(L54="","",IF(L54=J54,"Push",IF(I54="Under",IF(L54&lt;J54,"W","L"),IF(L54&gt;J54,"W","L"))))</f>
        <v>W</v>
      </c>
      <c r="N54" s="11" t="n">
        <f aca="false">IF(M54="W",IF(K54&lt;0,100/ABS(K54),K54/100),IF(M54="L",-1,0))</f>
        <v>1.1</v>
      </c>
    </row>
    <row r="55" customFormat="false" ht="15" hidden="false" customHeight="false" outlineLevel="0" collapsed="false">
      <c r="A55" s="8" t="n">
        <v>2</v>
      </c>
      <c r="B55" s="9" t="s">
        <v>51</v>
      </c>
      <c r="C55" s="9" t="s">
        <v>52</v>
      </c>
      <c r="D55" s="9" t="s">
        <v>60</v>
      </c>
      <c r="E55" s="9" t="s">
        <v>142</v>
      </c>
      <c r="F55" s="8" t="s">
        <v>40</v>
      </c>
      <c r="G55" s="8" t="s">
        <v>118</v>
      </c>
      <c r="H55" s="9" t="s">
        <v>62</v>
      </c>
      <c r="I55" s="8" t="s">
        <v>57</v>
      </c>
      <c r="J55" s="8" t="n">
        <v>3.5</v>
      </c>
      <c r="K55" s="10" t="n">
        <v>115</v>
      </c>
      <c r="L55" s="8" t="n">
        <v>1</v>
      </c>
      <c r="M55" s="8" t="str">
        <f aca="false">IF(L55="","",IF(L55=J55,"Push",IF(I55="Under",IF(L55&lt;J55,"W","L"),IF(L55&gt;J55,"W","L"))))</f>
        <v>L</v>
      </c>
      <c r="N55" s="11" t="n">
        <f aca="false">IF(M55="W",IF(K55&lt;0,100/ABS(K55),K55/100),IF(M55="L",-1,0))</f>
        <v>-1</v>
      </c>
    </row>
    <row r="56" customFormat="false" ht="15" hidden="false" customHeight="false" outlineLevel="0" collapsed="false">
      <c r="A56" s="8" t="n">
        <v>2</v>
      </c>
      <c r="B56" s="9" t="s">
        <v>51</v>
      </c>
      <c r="C56" s="9" t="s">
        <v>52</v>
      </c>
      <c r="D56" s="9" t="s">
        <v>58</v>
      </c>
      <c r="E56" s="9" t="s">
        <v>143</v>
      </c>
      <c r="F56" s="8" t="s">
        <v>48</v>
      </c>
      <c r="G56" s="8" t="s">
        <v>144</v>
      </c>
      <c r="H56" s="9" t="s">
        <v>82</v>
      </c>
      <c r="I56" s="8" t="s">
        <v>57</v>
      </c>
      <c r="J56" s="8" t="n">
        <v>4.5</v>
      </c>
      <c r="K56" s="10" t="n">
        <v>-118</v>
      </c>
      <c r="L56" s="8" t="n">
        <v>4</v>
      </c>
      <c r="M56" s="8" t="str">
        <f aca="false">IF(L56="","",IF(L56=J56,"Push",IF(I56="Under",IF(L56&lt;J56,"W","L"),IF(L56&gt;J56,"W","L"))))</f>
        <v>L</v>
      </c>
      <c r="N56" s="11" t="n">
        <f aca="false">IF(M56="W",IF(K56&lt;0,100/ABS(K56),K56/100),IF(M56="L",-1,0))</f>
        <v>-1</v>
      </c>
    </row>
    <row r="57" customFormat="false" ht="15" hidden="false" customHeight="false" outlineLevel="0" collapsed="false">
      <c r="A57" s="8" t="n">
        <v>3</v>
      </c>
      <c r="B57" s="9" t="s">
        <v>28</v>
      </c>
      <c r="C57" s="9" t="s">
        <v>19</v>
      </c>
      <c r="D57" s="9" t="s">
        <v>26</v>
      </c>
      <c r="E57" s="9" t="s">
        <v>113</v>
      </c>
      <c r="F57" s="8" t="s">
        <v>22</v>
      </c>
      <c r="G57" s="8" t="s">
        <v>112</v>
      </c>
      <c r="H57" s="9" t="s">
        <v>27</v>
      </c>
      <c r="I57" s="8" t="s">
        <v>25</v>
      </c>
      <c r="J57" s="8" t="n">
        <v>2.5</v>
      </c>
      <c r="K57" s="10" t="n">
        <v>101</v>
      </c>
      <c r="L57" s="8" t="n">
        <v>1</v>
      </c>
      <c r="M57" s="8" t="str">
        <f aca="false">IF(L57="","",IF(L57=J57,"Push",IF(I57="Under",IF(L57&lt;J57,"W","L"),IF(L57&gt;J57,"W","L"))))</f>
        <v>W</v>
      </c>
      <c r="N57" s="11" t="n">
        <f aca="false">IF(M57="W",IF(K57&lt;0,100/ABS(K57),K57/100),IF(M57="L",-1,0))</f>
        <v>1.01</v>
      </c>
    </row>
    <row r="58" customFormat="false" ht="15" hidden="false" customHeight="false" outlineLevel="0" collapsed="false">
      <c r="A58" s="8" t="n">
        <v>3</v>
      </c>
      <c r="B58" s="9" t="s">
        <v>28</v>
      </c>
      <c r="C58" s="9" t="s">
        <v>19</v>
      </c>
      <c r="D58" s="9" t="s">
        <v>20</v>
      </c>
      <c r="E58" s="9" t="s">
        <v>149</v>
      </c>
      <c r="F58" s="8" t="s">
        <v>22</v>
      </c>
      <c r="G58" s="8" t="s">
        <v>144</v>
      </c>
      <c r="H58" s="9" t="s">
        <v>151</v>
      </c>
      <c r="I58" s="8" t="s">
        <v>25</v>
      </c>
      <c r="J58" s="8" t="n">
        <v>11.5</v>
      </c>
      <c r="K58" s="10" t="n">
        <v>-117</v>
      </c>
      <c r="L58" s="8" t="n">
        <v>0</v>
      </c>
      <c r="M58" s="8" t="str">
        <f aca="false">IF(L58="","",IF(L58=J58,"Push",IF(I58="Under",IF(L58&lt;J58,"W","L"),IF(L58&gt;J58,"W","L"))))</f>
        <v>W</v>
      </c>
      <c r="N58" s="11" t="n">
        <f aca="false">IF(M58="W",IF(K58&lt;0,100/ABS(K58),K58/100),IF(M58="L",-1,0))</f>
        <v>0.854700854700855</v>
      </c>
    </row>
    <row r="59" customFormat="false" ht="15" hidden="false" customHeight="false" outlineLevel="0" collapsed="false">
      <c r="A59" s="8" t="n">
        <v>3</v>
      </c>
      <c r="B59" s="9" t="s">
        <v>28</v>
      </c>
      <c r="C59" s="9" t="s">
        <v>19</v>
      </c>
      <c r="D59" s="9" t="s">
        <v>26</v>
      </c>
      <c r="E59" s="9" t="s">
        <v>149</v>
      </c>
      <c r="F59" s="8" t="s">
        <v>22</v>
      </c>
      <c r="G59" s="8" t="s">
        <v>144</v>
      </c>
      <c r="H59" s="9" t="s">
        <v>32</v>
      </c>
      <c r="I59" s="8" t="s">
        <v>25</v>
      </c>
      <c r="J59" s="8" t="n">
        <v>1.5</v>
      </c>
      <c r="K59" s="10" t="n">
        <v>-115</v>
      </c>
      <c r="L59" s="8" t="n">
        <v>0</v>
      </c>
      <c r="M59" s="8" t="str">
        <f aca="false">IF(L59="","",IF(L59=J59,"Push",IF(I59="Under",IF(L59&lt;J59,"W","L"),IF(L59&gt;J59,"W","L"))))</f>
        <v>W</v>
      </c>
      <c r="N59" s="11" t="n">
        <f aca="false">IF(M59="W",IF(K59&lt;0,100/ABS(K59),K59/100),IF(M59="L",-1,0))</f>
        <v>0.869565217391304</v>
      </c>
    </row>
    <row r="60" customFormat="false" ht="15" hidden="false" customHeight="false" outlineLevel="0" collapsed="false">
      <c r="A60" s="8" t="n">
        <v>3</v>
      </c>
      <c r="B60" s="9" t="s">
        <v>28</v>
      </c>
      <c r="C60" s="9" t="s">
        <v>19</v>
      </c>
      <c r="D60" s="9" t="s">
        <v>38</v>
      </c>
      <c r="E60" s="9" t="s">
        <v>150</v>
      </c>
      <c r="F60" s="8" t="s">
        <v>40</v>
      </c>
      <c r="G60" s="8" t="s">
        <v>23</v>
      </c>
      <c r="H60" s="9" t="s">
        <v>151</v>
      </c>
      <c r="I60" s="8" t="s">
        <v>25</v>
      </c>
      <c r="J60" s="8" t="n">
        <v>11.5</v>
      </c>
      <c r="K60" s="10" t="n">
        <v>-113</v>
      </c>
      <c r="L60" s="8" t="n">
        <v>0</v>
      </c>
      <c r="M60" s="8" t="str">
        <f aca="false">IF(L60="","",IF(L60=J60,"Push",IF(I60="Under",IF(L60&lt;J60,"W","L"),IF(L60&gt;J60,"W","L"))))</f>
        <v>W</v>
      </c>
      <c r="N60" s="11" t="n">
        <f aca="false">IF(M60="W",IF(K60&lt;0,100/ABS(K60),K60/100),IF(M60="L",-1,0))</f>
        <v>0.884955752212389</v>
      </c>
    </row>
    <row r="61" customFormat="false" ht="15" hidden="false" customHeight="false" outlineLevel="0" collapsed="false">
      <c r="A61" s="8" t="n">
        <v>3</v>
      </c>
      <c r="B61" s="9" t="s">
        <v>28</v>
      </c>
      <c r="C61" s="9" t="s">
        <v>19</v>
      </c>
      <c r="D61" s="9" t="s">
        <v>20</v>
      </c>
      <c r="E61" s="9" t="s">
        <v>36</v>
      </c>
      <c r="F61" s="8" t="s">
        <v>22</v>
      </c>
      <c r="G61" s="8" t="s">
        <v>37</v>
      </c>
      <c r="H61" s="9" t="s">
        <v>42</v>
      </c>
      <c r="I61" s="8" t="s">
        <v>25</v>
      </c>
      <c r="J61" s="8" t="n">
        <v>16.5</v>
      </c>
      <c r="K61" s="10" t="n">
        <v>-111</v>
      </c>
      <c r="L61" s="8" t="n">
        <v>6</v>
      </c>
      <c r="M61" s="8" t="str">
        <f aca="false">IF(L61="","",IF(L61=J61,"Push",IF(I61="Under",IF(L61&lt;J61,"W","L"),IF(L61&gt;J61,"W","L"))))</f>
        <v>W</v>
      </c>
      <c r="N61" s="11" t="n">
        <f aca="false">IF(M61="W",IF(K61&lt;0,100/ABS(K61),K61/100),IF(M61="L",-1,0))</f>
        <v>0.900900900900901</v>
      </c>
    </row>
    <row r="62" customFormat="false" ht="15" hidden="false" customHeight="false" outlineLevel="0" collapsed="false">
      <c r="A62" s="8" t="n">
        <v>3</v>
      </c>
      <c r="B62" s="9" t="s">
        <v>28</v>
      </c>
      <c r="C62" s="9" t="s">
        <v>45</v>
      </c>
      <c r="D62" s="9" t="s">
        <v>132</v>
      </c>
      <c r="E62" s="9" t="s">
        <v>149</v>
      </c>
      <c r="F62" s="8" t="s">
        <v>22</v>
      </c>
      <c r="G62" s="8" t="s">
        <v>144</v>
      </c>
      <c r="H62" s="9" t="s">
        <v>152</v>
      </c>
      <c r="I62" s="8" t="s">
        <v>25</v>
      </c>
      <c r="J62" s="8" t="n">
        <v>26.5</v>
      </c>
      <c r="K62" s="10" t="n">
        <v>-112</v>
      </c>
      <c r="L62" s="8" t="n">
        <v>17</v>
      </c>
      <c r="M62" s="8" t="str">
        <f aca="false">IF(L62="","",IF(L62=J62,"Push",IF(I62="Under",IF(L62&lt;J62,"W","L"),IF(L62&gt;J62,"W","L"))))</f>
        <v>W</v>
      </c>
      <c r="N62" s="11" t="n">
        <f aca="false">IF(M62="W",IF(K62&lt;0,100/ABS(K62),K62/100),IF(M62="L",-1,0))</f>
        <v>0.892857142857143</v>
      </c>
    </row>
    <row r="63" customFormat="false" ht="15" hidden="false" customHeight="false" outlineLevel="0" collapsed="false">
      <c r="A63" s="8" t="n">
        <v>3</v>
      </c>
      <c r="B63" s="9" t="s">
        <v>28</v>
      </c>
      <c r="C63" s="9" t="s">
        <v>45</v>
      </c>
      <c r="D63" s="9" t="s">
        <v>46</v>
      </c>
      <c r="E63" s="9" t="s">
        <v>130</v>
      </c>
      <c r="F63" s="8" t="s">
        <v>48</v>
      </c>
      <c r="G63" s="8" t="s">
        <v>131</v>
      </c>
      <c r="H63" s="9" t="s">
        <v>169</v>
      </c>
      <c r="I63" s="8" t="s">
        <v>25</v>
      </c>
      <c r="J63" s="8" t="n">
        <v>5.5</v>
      </c>
      <c r="K63" s="10" t="n">
        <v>-118</v>
      </c>
      <c r="L63" s="8" t="n">
        <v>0</v>
      </c>
      <c r="M63" s="8" t="str">
        <f aca="false">IF(L63="","",IF(L63=J63,"Push",IF(I63="Under",IF(L63&lt;J63,"W","L"),IF(L63&gt;J63,"W","L"))))</f>
        <v>W</v>
      </c>
      <c r="N63" s="11" t="n">
        <f aca="false">IF(M63="W",IF(K63&lt;0,100/ABS(K63),K63/100),IF(M63="L",-1,0))</f>
        <v>0.847457627118644</v>
      </c>
    </row>
    <row r="64" customFormat="false" ht="15" hidden="false" customHeight="false" outlineLevel="0" collapsed="false">
      <c r="A64" s="8" t="n">
        <v>3</v>
      </c>
      <c r="B64" s="9" t="s">
        <v>18</v>
      </c>
      <c r="C64" s="9" t="s">
        <v>45</v>
      </c>
      <c r="D64" s="9" t="s">
        <v>132</v>
      </c>
      <c r="E64" s="9" t="s">
        <v>154</v>
      </c>
      <c r="F64" s="8" t="s">
        <v>22</v>
      </c>
      <c r="G64" s="8" t="s">
        <v>97</v>
      </c>
      <c r="H64" s="9" t="s">
        <v>215</v>
      </c>
      <c r="I64" s="8" t="s">
        <v>25</v>
      </c>
      <c r="J64" s="8" t="n">
        <v>38.5</v>
      </c>
      <c r="K64" s="10" t="n">
        <v>-117</v>
      </c>
      <c r="L64" s="8" t="n">
        <v>6</v>
      </c>
      <c r="M64" s="8" t="str">
        <f aca="false">IF(L64="","",IF(L64=J64,"Push",IF(I64="Under",IF(L64&lt;J64,"W","L"),IF(L64&gt;J64,"W","L"))))</f>
        <v>W</v>
      </c>
      <c r="N64" s="11" t="n">
        <f aca="false">IF(M64="W",IF(K64&lt;0,100/ABS(K64),K64/100),IF(M64="L",-1,0))</f>
        <v>0.854700854700855</v>
      </c>
    </row>
    <row r="65" customFormat="false" ht="15" hidden="false" customHeight="false" outlineLevel="0" collapsed="false">
      <c r="A65" s="8" t="n">
        <v>3</v>
      </c>
      <c r="B65" s="9" t="s">
        <v>28</v>
      </c>
      <c r="C65" s="9" t="s">
        <v>45</v>
      </c>
      <c r="D65" s="9" t="s">
        <v>132</v>
      </c>
      <c r="E65" s="9" t="s">
        <v>135</v>
      </c>
      <c r="F65" s="8" t="s">
        <v>22</v>
      </c>
      <c r="G65" s="8" t="s">
        <v>79</v>
      </c>
      <c r="H65" s="9" t="s">
        <v>216</v>
      </c>
      <c r="I65" s="8" t="s">
        <v>25</v>
      </c>
      <c r="J65" s="8" t="n">
        <v>34.5</v>
      </c>
      <c r="K65" s="10" t="n">
        <v>-115</v>
      </c>
      <c r="L65" s="8" t="n">
        <v>-1</v>
      </c>
      <c r="M65" s="8" t="str">
        <f aca="false">IF(L65="","",IF(L65=J65,"Push",IF(I65="Under",IF(L65&lt;J65,"W","L"),IF(L65&gt;J65,"W","L"))))</f>
        <v>W</v>
      </c>
      <c r="N65" s="11" t="n">
        <f aca="false">IF(M65="W",IF(K65&lt;0,100/ABS(K65),K65/100),IF(M65="L",-1,0))</f>
        <v>0.869565217391304</v>
      </c>
    </row>
    <row r="66" customFormat="false" ht="15" hidden="false" customHeight="false" outlineLevel="0" collapsed="false">
      <c r="A66" s="8" t="n">
        <v>3</v>
      </c>
      <c r="B66" s="9" t="s">
        <v>51</v>
      </c>
      <c r="C66" s="9" t="s">
        <v>52</v>
      </c>
      <c r="D66" s="9" t="s">
        <v>60</v>
      </c>
      <c r="E66" s="9" t="s">
        <v>156</v>
      </c>
      <c r="F66" s="8" t="s">
        <v>40</v>
      </c>
      <c r="G66" s="8" t="s">
        <v>30</v>
      </c>
      <c r="H66" s="9" t="s">
        <v>59</v>
      </c>
      <c r="I66" s="8" t="s">
        <v>57</v>
      </c>
      <c r="J66" s="8" t="n">
        <v>2.5</v>
      </c>
      <c r="K66" s="10" t="n">
        <v>105</v>
      </c>
      <c r="L66" s="8" t="n">
        <v>5</v>
      </c>
      <c r="M66" s="8" t="str">
        <f aca="false">IF(L66="","",IF(L66=J66,"Push",IF(I66="Under",IF(L66&lt;J66,"W","L"),IF(L66&gt;J66,"W","L"))))</f>
        <v>W</v>
      </c>
      <c r="N66" s="11" t="n">
        <f aca="false">IF(M66="W",IF(K66&lt;0,100/ABS(K66),K66/100),IF(M66="L",-1,0))</f>
        <v>1.05</v>
      </c>
    </row>
    <row r="67" customFormat="false" ht="15" hidden="false" customHeight="false" outlineLevel="0" collapsed="false">
      <c r="A67" s="8" t="n">
        <v>3</v>
      </c>
      <c r="B67" s="9" t="s">
        <v>51</v>
      </c>
      <c r="C67" s="9" t="s">
        <v>52</v>
      </c>
      <c r="D67" s="9" t="s">
        <v>60</v>
      </c>
      <c r="E67" s="9" t="s">
        <v>157</v>
      </c>
      <c r="F67" s="8" t="s">
        <v>40</v>
      </c>
      <c r="G67" s="8" t="s">
        <v>66</v>
      </c>
      <c r="H67" s="9" t="s">
        <v>82</v>
      </c>
      <c r="I67" s="8" t="s">
        <v>57</v>
      </c>
      <c r="J67" s="8" t="n">
        <v>4.5</v>
      </c>
      <c r="K67" s="10" t="n">
        <v>-118</v>
      </c>
      <c r="L67" s="8" t="n">
        <v>10</v>
      </c>
      <c r="M67" s="8" t="str">
        <f aca="false">IF(L67="","",IF(L67=J67,"Push",IF(I67="Under",IF(L67&lt;J67,"W","L"),IF(L67&gt;J67,"W","L"))))</f>
        <v>W</v>
      </c>
      <c r="N67" s="11" t="n">
        <f aca="false">IF(M67="W",IF(K67&lt;0,100/ABS(K67),K67/100),IF(M67="L",-1,0))</f>
        <v>0.847457627118644</v>
      </c>
    </row>
    <row r="68" customFormat="false" ht="15" hidden="false" customHeight="false" outlineLevel="0" collapsed="false">
      <c r="A68" s="8" t="n">
        <v>3</v>
      </c>
      <c r="B68" s="9" t="s">
        <v>51</v>
      </c>
      <c r="C68" s="9" t="s">
        <v>52</v>
      </c>
      <c r="D68" s="9" t="s">
        <v>53</v>
      </c>
      <c r="E68" s="9" t="s">
        <v>217</v>
      </c>
      <c r="F68" s="8" t="s">
        <v>48</v>
      </c>
      <c r="G68" s="8" t="s">
        <v>41</v>
      </c>
      <c r="H68" s="9" t="s">
        <v>218</v>
      </c>
      <c r="I68" s="8" t="s">
        <v>57</v>
      </c>
      <c r="J68" s="8" t="n">
        <v>68.5</v>
      </c>
      <c r="K68" s="10" t="n">
        <v>-114</v>
      </c>
      <c r="L68" s="8" t="n">
        <v>137</v>
      </c>
      <c r="M68" s="8" t="str">
        <f aca="false">IF(L68="","",IF(L68=J68,"Push",IF(I68="Under",IF(L68&lt;J68,"W","L"),IF(L68&gt;J68,"W","L"))))</f>
        <v>W</v>
      </c>
      <c r="N68" s="11" t="n">
        <f aca="false">IF(M68="W",IF(K68&lt;0,100/ABS(K68),K68/100),IF(M68="L",-1,0))</f>
        <v>0.87719298245614</v>
      </c>
    </row>
    <row r="69" customFormat="false" ht="15" hidden="false" customHeight="false" outlineLevel="0" collapsed="false">
      <c r="A69" s="8" t="n">
        <v>3</v>
      </c>
      <c r="B69" s="9" t="s">
        <v>51</v>
      </c>
      <c r="C69" s="9" t="s">
        <v>52</v>
      </c>
      <c r="D69" s="9" t="s">
        <v>60</v>
      </c>
      <c r="E69" s="9" t="s">
        <v>158</v>
      </c>
      <c r="F69" s="8" t="s">
        <v>40</v>
      </c>
      <c r="G69" s="8" t="s">
        <v>108</v>
      </c>
      <c r="H69" s="9" t="s">
        <v>59</v>
      </c>
      <c r="I69" s="8" t="s">
        <v>57</v>
      </c>
      <c r="J69" s="8" t="n">
        <v>2.5</v>
      </c>
      <c r="K69" s="10" t="n">
        <v>122</v>
      </c>
      <c r="L69" s="8" t="n">
        <v>5</v>
      </c>
      <c r="M69" s="8" t="str">
        <f aca="false">IF(L69="","",IF(L69=J69,"Push",IF(I69="Under",IF(L69&lt;J69,"W","L"),IF(L69&gt;J69,"W","L"))))</f>
        <v>W</v>
      </c>
      <c r="N69" s="11" t="n">
        <f aca="false">IF(M69="W",IF(K69&lt;0,100/ABS(K69),K69/100),IF(M69="L",-1,0))</f>
        <v>1.22</v>
      </c>
    </row>
    <row r="70" customFormat="false" ht="15" hidden="false" customHeight="false" outlineLevel="0" collapsed="false">
      <c r="A70" s="8" t="n">
        <v>3</v>
      </c>
      <c r="B70" s="9" t="s">
        <v>51</v>
      </c>
      <c r="C70" s="9" t="s">
        <v>52</v>
      </c>
      <c r="D70" s="9" t="s">
        <v>60</v>
      </c>
      <c r="E70" s="9" t="s">
        <v>159</v>
      </c>
      <c r="F70" s="8" t="s">
        <v>40</v>
      </c>
      <c r="G70" s="8" t="s">
        <v>131</v>
      </c>
      <c r="H70" s="9" t="s">
        <v>62</v>
      </c>
      <c r="I70" s="8" t="s">
        <v>57</v>
      </c>
      <c r="J70" s="8" t="n">
        <v>3.5</v>
      </c>
      <c r="K70" s="10" t="n">
        <v>-118</v>
      </c>
      <c r="L70" s="8" t="n">
        <v>7</v>
      </c>
      <c r="M70" s="8" t="str">
        <f aca="false">IF(L70="","",IF(L70=J70,"Push",IF(I70="Under",IF(L70&lt;J70,"W","L"),IF(L70&gt;J70,"W","L"))))</f>
        <v>W</v>
      </c>
      <c r="N70" s="11" t="n">
        <f aca="false">IF(M70="W",IF(K70&lt;0,100/ABS(K70),K70/100),IF(M70="L",-1,0))</f>
        <v>0.847457627118644</v>
      </c>
    </row>
    <row r="71" customFormat="false" ht="15" hidden="false" customHeight="false" outlineLevel="0" collapsed="false">
      <c r="A71" s="8" t="n">
        <v>3</v>
      </c>
      <c r="B71" s="9" t="s">
        <v>51</v>
      </c>
      <c r="C71" s="9" t="s">
        <v>52</v>
      </c>
      <c r="D71" s="9" t="s">
        <v>58</v>
      </c>
      <c r="E71" s="9" t="s">
        <v>219</v>
      </c>
      <c r="F71" s="8" t="s">
        <v>48</v>
      </c>
      <c r="G71" s="8" t="s">
        <v>81</v>
      </c>
      <c r="H71" s="9" t="s">
        <v>82</v>
      </c>
      <c r="I71" s="8" t="s">
        <v>57</v>
      </c>
      <c r="J71" s="8" t="n">
        <v>4.5</v>
      </c>
      <c r="K71" s="10" t="n">
        <v>-128</v>
      </c>
      <c r="L71" s="8" t="n">
        <v>2</v>
      </c>
      <c r="M71" s="8" t="str">
        <f aca="false">IF(L71="","",IF(L71=J71,"Push",IF(I71="Under",IF(L71&lt;J71,"W","L"),IF(L71&gt;J71,"W","L"))))</f>
        <v>L</v>
      </c>
      <c r="N71" s="11" t="n">
        <f aca="false">IF(M71="W",IF(K71&lt;0,100/ABS(K71),K71/100),IF(M71="L",-1,0))</f>
        <v>-1</v>
      </c>
    </row>
    <row r="72" customFormat="false" ht="15" hidden="false" customHeight="false" outlineLevel="0" collapsed="false">
      <c r="A72" s="8" t="n">
        <v>3</v>
      </c>
      <c r="B72" s="9" t="s">
        <v>51</v>
      </c>
      <c r="C72" s="9" t="s">
        <v>52</v>
      </c>
      <c r="D72" s="9" t="s">
        <v>60</v>
      </c>
      <c r="E72" s="9" t="s">
        <v>142</v>
      </c>
      <c r="F72" s="8" t="s">
        <v>40</v>
      </c>
      <c r="G72" s="8" t="s">
        <v>118</v>
      </c>
      <c r="H72" s="9" t="s">
        <v>62</v>
      </c>
      <c r="I72" s="8" t="s">
        <v>57</v>
      </c>
      <c r="J72" s="8" t="n">
        <v>3.5</v>
      </c>
      <c r="K72" s="10" t="n">
        <v>-105</v>
      </c>
      <c r="L72" s="8" t="n">
        <v>1</v>
      </c>
      <c r="M72" s="8" t="str">
        <f aca="false">IF(L72="","",IF(L72=J72,"Push",IF(I72="Under",IF(L72&lt;J72,"W","L"),IF(L72&gt;J72,"W","L"))))</f>
        <v>L</v>
      </c>
      <c r="N72" s="11" t="n">
        <f aca="false">IF(M72="W",IF(K72&lt;0,100/ABS(K72),K72/100),IF(M72="L",-1,0))</f>
        <v>-1</v>
      </c>
    </row>
    <row r="73" customFormat="false" ht="15" hidden="false" customHeight="false" outlineLevel="0" collapsed="false">
      <c r="A73" s="8" t="n">
        <v>3</v>
      </c>
      <c r="B73" s="9" t="s">
        <v>51</v>
      </c>
      <c r="C73" s="9" t="s">
        <v>52</v>
      </c>
      <c r="D73" s="9" t="s">
        <v>58</v>
      </c>
      <c r="E73" s="9" t="s">
        <v>143</v>
      </c>
      <c r="F73" s="8" t="s">
        <v>48</v>
      </c>
      <c r="G73" s="8" t="s">
        <v>144</v>
      </c>
      <c r="H73" s="9" t="s">
        <v>82</v>
      </c>
      <c r="I73" s="8" t="s">
        <v>57</v>
      </c>
      <c r="J73" s="8" t="n">
        <v>4.5</v>
      </c>
      <c r="K73" s="10" t="n">
        <v>113</v>
      </c>
      <c r="L73" s="8" t="n">
        <v>7</v>
      </c>
      <c r="M73" s="8" t="str">
        <f aca="false">IF(L73="","",IF(L73=J73,"Push",IF(I73="Under",IF(L73&lt;J73,"W","L"),IF(L73&gt;J73,"W","L"))))</f>
        <v>W</v>
      </c>
      <c r="N73" s="11" t="n">
        <f aca="false">IF(M73="W",IF(K73&lt;0,100/ABS(K73),K73/100),IF(M73="L",-1,0))</f>
        <v>1.13</v>
      </c>
    </row>
    <row r="74" customFormat="false" ht="15" hidden="false" customHeight="false" outlineLevel="0" collapsed="false">
      <c r="A74" s="8" t="n">
        <v>3</v>
      </c>
      <c r="B74" s="9" t="s">
        <v>51</v>
      </c>
      <c r="C74" s="9" t="s">
        <v>52</v>
      </c>
      <c r="D74" s="9" t="s">
        <v>58</v>
      </c>
      <c r="E74" s="9" t="s">
        <v>160</v>
      </c>
      <c r="F74" s="8" t="s">
        <v>48</v>
      </c>
      <c r="G74" s="8" t="s">
        <v>64</v>
      </c>
      <c r="H74" s="9" t="s">
        <v>62</v>
      </c>
      <c r="I74" s="8" t="s">
        <v>57</v>
      </c>
      <c r="J74" s="8" t="n">
        <v>3.5</v>
      </c>
      <c r="K74" s="10" t="n">
        <v>-105</v>
      </c>
      <c r="L74" s="8" t="n">
        <v>7</v>
      </c>
      <c r="M74" s="8" t="str">
        <f aca="false">IF(L74="","",IF(L74=J74,"Push",IF(I74="Under",IF(L74&lt;J74,"W","L"),IF(L74&gt;J74,"W","L"))))</f>
        <v>W</v>
      </c>
      <c r="N74" s="11" t="n">
        <f aca="false">IF(M74="W",IF(K74&lt;0,100/ABS(K74),K74/100),IF(M74="L",-1,0))</f>
        <v>0.952380952380952</v>
      </c>
    </row>
    <row r="75" customFormat="false" ht="15" hidden="false" customHeight="false" outlineLevel="0" collapsed="false">
      <c r="A75" s="8" t="n">
        <v>4</v>
      </c>
      <c r="B75" s="9" t="s">
        <v>28</v>
      </c>
      <c r="C75" s="9" t="s">
        <v>19</v>
      </c>
      <c r="D75" s="9" t="s">
        <v>20</v>
      </c>
      <c r="E75" s="9" t="s">
        <v>21</v>
      </c>
      <c r="F75" s="8" t="s">
        <v>22</v>
      </c>
      <c r="G75" s="8" t="s">
        <v>23</v>
      </c>
      <c r="H75" s="9" t="s">
        <v>165</v>
      </c>
      <c r="I75" s="8" t="s">
        <v>25</v>
      </c>
      <c r="J75" s="8" t="n">
        <v>21.5</v>
      </c>
      <c r="K75" s="10" t="n">
        <v>-115</v>
      </c>
      <c r="L75" s="8" t="n">
        <v>34</v>
      </c>
      <c r="M75" s="8" t="str">
        <f aca="false">IF(L75="","",IF(L75=J75,"Push",IF(I75="Under",IF(L75&lt;J75,"W","L"),IF(L75&gt;J75,"W","L"))))</f>
        <v>L</v>
      </c>
      <c r="N75" s="11" t="n">
        <f aca="false">IF(M75="W",IF(K75&lt;0,100/ABS(K75),K75/100),IF(M75="L",-1,0))</f>
        <v>-1</v>
      </c>
    </row>
    <row r="76" customFormat="false" ht="15" hidden="false" customHeight="false" outlineLevel="0" collapsed="false">
      <c r="A76" s="8" t="n">
        <v>4</v>
      </c>
      <c r="B76" s="9" t="s">
        <v>28</v>
      </c>
      <c r="C76" s="9" t="s">
        <v>19</v>
      </c>
      <c r="D76" s="9" t="s">
        <v>20</v>
      </c>
      <c r="E76" s="9" t="s">
        <v>161</v>
      </c>
      <c r="F76" s="8" t="s">
        <v>22</v>
      </c>
      <c r="G76" s="8" t="s">
        <v>49</v>
      </c>
      <c r="H76" s="9" t="s">
        <v>220</v>
      </c>
      <c r="I76" s="8" t="s">
        <v>25</v>
      </c>
      <c r="J76" s="8" t="n">
        <v>45.5</v>
      </c>
      <c r="K76" s="10" t="n">
        <v>-114</v>
      </c>
      <c r="L76" s="8" t="n">
        <v>18</v>
      </c>
      <c r="M76" s="8" t="str">
        <f aca="false">IF(L76="","",IF(L76=J76,"Push",IF(I76="Under",IF(L76&lt;J76,"W","L"),IF(L76&gt;J76,"W","L"))))</f>
        <v>W</v>
      </c>
      <c r="N76" s="11" t="n">
        <f aca="false">IF(M76="W",IF(K76&lt;0,100/ABS(K76),K76/100),IF(M76="L",-1,0))</f>
        <v>0.87719298245614</v>
      </c>
    </row>
    <row r="77" customFormat="false" ht="15" hidden="false" customHeight="false" outlineLevel="0" collapsed="false">
      <c r="A77" s="8" t="n">
        <v>4</v>
      </c>
      <c r="B77" s="9" t="s">
        <v>18</v>
      </c>
      <c r="C77" s="9" t="s">
        <v>19</v>
      </c>
      <c r="D77" s="9" t="s">
        <v>26</v>
      </c>
      <c r="E77" s="9" t="s">
        <v>163</v>
      </c>
      <c r="F77" s="8" t="s">
        <v>22</v>
      </c>
      <c r="G77" s="8" t="s">
        <v>139</v>
      </c>
      <c r="H77" s="9" t="s">
        <v>27</v>
      </c>
      <c r="I77" s="8" t="s">
        <v>25</v>
      </c>
      <c r="J77" s="8" t="n">
        <v>2.5</v>
      </c>
      <c r="K77" s="10" t="n">
        <v>100</v>
      </c>
      <c r="L77" s="8" t="n">
        <v>5</v>
      </c>
      <c r="M77" s="8" t="str">
        <f aca="false">IF(L77="","",IF(L77=J77,"Push",IF(I77="Under",IF(L77&lt;J77,"W","L"),IF(L77&gt;J77,"W","L"))))</f>
        <v>L</v>
      </c>
      <c r="N77" s="11" t="n">
        <f aca="false">IF(M77="W",IF(K77&lt;0,100/ABS(K77),K77/100),IF(M77="L",-1,0))</f>
        <v>-1</v>
      </c>
    </row>
    <row r="78" customFormat="false" ht="15" hidden="false" customHeight="false" outlineLevel="0" collapsed="false">
      <c r="A78" s="8" t="n">
        <v>4</v>
      </c>
      <c r="B78" s="9" t="s">
        <v>28</v>
      </c>
      <c r="C78" s="9" t="s">
        <v>19</v>
      </c>
      <c r="D78" s="9" t="s">
        <v>20</v>
      </c>
      <c r="E78" s="9" t="s">
        <v>221</v>
      </c>
      <c r="F78" s="8" t="s">
        <v>22</v>
      </c>
      <c r="G78" s="8" t="s">
        <v>101</v>
      </c>
      <c r="H78" s="9" t="s">
        <v>151</v>
      </c>
      <c r="I78" s="8" t="s">
        <v>25</v>
      </c>
      <c r="J78" s="8" t="n">
        <v>11.5</v>
      </c>
      <c r="K78" s="10" t="n">
        <v>-116</v>
      </c>
      <c r="L78" s="8" t="n">
        <v>24</v>
      </c>
      <c r="M78" s="8" t="str">
        <f aca="false">IF(L78="","",IF(L78=J78,"Push",IF(I78="Under",IF(L78&lt;J78,"W","L"),IF(L78&gt;J78,"W","L"))))</f>
        <v>L</v>
      </c>
      <c r="N78" s="11" t="n">
        <f aca="false">IF(M78="W",IF(K78&lt;0,100/ABS(K78),K78/100),IF(M78="L",-1,0))</f>
        <v>-1</v>
      </c>
    </row>
    <row r="79" customFormat="false" ht="15" hidden="false" customHeight="false" outlineLevel="0" collapsed="false">
      <c r="A79" s="8" t="n">
        <v>4</v>
      </c>
      <c r="B79" s="9" t="s">
        <v>28</v>
      </c>
      <c r="C79" s="9" t="s">
        <v>19</v>
      </c>
      <c r="D79" s="9" t="s">
        <v>38</v>
      </c>
      <c r="E79" s="9" t="s">
        <v>164</v>
      </c>
      <c r="F79" s="8" t="s">
        <v>40</v>
      </c>
      <c r="G79" s="8" t="s">
        <v>90</v>
      </c>
      <c r="H79" s="9" t="s">
        <v>121</v>
      </c>
      <c r="I79" s="8" t="s">
        <v>25</v>
      </c>
      <c r="J79" s="8" t="n">
        <v>23.5</v>
      </c>
      <c r="K79" s="10" t="n">
        <v>-116</v>
      </c>
      <c r="L79" s="8" t="n">
        <v>13</v>
      </c>
      <c r="M79" s="8" t="str">
        <f aca="false">IF(L79="","",IF(L79=J79,"Push",IF(I79="Under",IF(L79&lt;J79,"W","L"),IF(L79&gt;J79,"W","L"))))</f>
        <v>W</v>
      </c>
      <c r="N79" s="11" t="n">
        <f aca="false">IF(M79="W",IF(K79&lt;0,100/ABS(K79),K79/100),IF(M79="L",-1,0))</f>
        <v>0.862068965517241</v>
      </c>
    </row>
    <row r="80" customFormat="false" ht="15" hidden="false" customHeight="false" outlineLevel="0" collapsed="false">
      <c r="A80" s="8" t="n">
        <v>4</v>
      </c>
      <c r="B80" s="9" t="s">
        <v>18</v>
      </c>
      <c r="C80" s="9" t="s">
        <v>19</v>
      </c>
      <c r="D80" s="9" t="s">
        <v>122</v>
      </c>
      <c r="E80" s="9" t="s">
        <v>164</v>
      </c>
      <c r="F80" s="8" t="s">
        <v>40</v>
      </c>
      <c r="G80" s="8" t="s">
        <v>90</v>
      </c>
      <c r="H80" s="9" t="s">
        <v>27</v>
      </c>
      <c r="I80" s="8" t="s">
        <v>25</v>
      </c>
      <c r="J80" s="8" t="n">
        <v>2.5</v>
      </c>
      <c r="K80" s="10" t="n">
        <v>-115</v>
      </c>
      <c r="L80" s="8" t="n">
        <v>2</v>
      </c>
      <c r="M80" s="8" t="str">
        <f aca="false">IF(L80="","",IF(L80=J80,"Push",IF(I80="Under",IF(L80&lt;J80,"W","L"),IF(L80&gt;J80,"W","L"))))</f>
        <v>W</v>
      </c>
      <c r="N80" s="11" t="n">
        <f aca="false">IF(M80="W",IF(K80&lt;0,100/ABS(K80),K80/100),IF(M80="L",-1,0))</f>
        <v>0.869565217391304</v>
      </c>
    </row>
    <row r="81" customFormat="false" ht="15" hidden="false" customHeight="false" outlineLevel="0" collapsed="false">
      <c r="A81" s="8" t="n">
        <v>4</v>
      </c>
      <c r="B81" s="9" t="s">
        <v>18</v>
      </c>
      <c r="C81" s="9" t="s">
        <v>45</v>
      </c>
      <c r="D81" s="9" t="s">
        <v>132</v>
      </c>
      <c r="E81" s="9" t="s">
        <v>29</v>
      </c>
      <c r="F81" s="8" t="s">
        <v>22</v>
      </c>
      <c r="G81" s="8" t="s">
        <v>30</v>
      </c>
      <c r="H81" s="9" t="s">
        <v>167</v>
      </c>
      <c r="I81" s="8" t="s">
        <v>25</v>
      </c>
      <c r="J81" s="8" t="n">
        <v>31.5</v>
      </c>
      <c r="K81" s="10" t="n">
        <v>-113</v>
      </c>
      <c r="L81" s="8" t="n">
        <v>18</v>
      </c>
      <c r="M81" s="8" t="str">
        <f aca="false">IF(L81="","",IF(L81=J81,"Push",IF(I81="Under",IF(L81&lt;J81,"W","L"),IF(L81&gt;J81,"W","L"))))</f>
        <v>W</v>
      </c>
      <c r="N81" s="11" t="n">
        <f aca="false">IF(M81="W",IF(K81&lt;0,100/ABS(K81),K81/100),IF(M81="L",-1,0))</f>
        <v>0.884955752212389</v>
      </c>
    </row>
    <row r="82" customFormat="false" ht="15" hidden="false" customHeight="false" outlineLevel="0" collapsed="false">
      <c r="A82" s="8" t="n">
        <v>4</v>
      </c>
      <c r="B82" s="9" t="s">
        <v>28</v>
      </c>
      <c r="C82" s="9" t="s">
        <v>45</v>
      </c>
      <c r="D82" s="9" t="s">
        <v>46</v>
      </c>
      <c r="E82" s="9" t="s">
        <v>168</v>
      </c>
      <c r="F82" s="8" t="s">
        <v>48</v>
      </c>
      <c r="G82" s="8" t="s">
        <v>108</v>
      </c>
      <c r="H82" s="9" t="s">
        <v>169</v>
      </c>
      <c r="I82" s="8" t="s">
        <v>25</v>
      </c>
      <c r="J82" s="8" t="n">
        <v>5.5</v>
      </c>
      <c r="K82" s="10" t="n">
        <v>-113</v>
      </c>
      <c r="L82" s="8" t="n">
        <v>3</v>
      </c>
      <c r="M82" s="8" t="str">
        <f aca="false">IF(L82="","",IF(L82=J82,"Push",IF(I82="Under",IF(L82&lt;J82,"W","L"),IF(L82&gt;J82,"W","L"))))</f>
        <v>W</v>
      </c>
      <c r="N82" s="11" t="n">
        <f aca="false">IF(M82="W",IF(K82&lt;0,100/ABS(K82),K82/100),IF(M82="L",-1,0))</f>
        <v>0.884955752212389</v>
      </c>
    </row>
    <row r="83" customFormat="false" ht="15" hidden="false" customHeight="false" outlineLevel="0" collapsed="false">
      <c r="A83" s="8" t="n">
        <v>4</v>
      </c>
      <c r="B83" s="9" t="s">
        <v>51</v>
      </c>
      <c r="C83" s="9" t="s">
        <v>52</v>
      </c>
      <c r="D83" s="9" t="s">
        <v>74</v>
      </c>
      <c r="E83" s="9" t="s">
        <v>170</v>
      </c>
      <c r="F83" s="8" t="s">
        <v>40</v>
      </c>
      <c r="G83" s="8" t="s">
        <v>171</v>
      </c>
      <c r="H83" s="9" t="s">
        <v>222</v>
      </c>
      <c r="I83" s="8" t="s">
        <v>57</v>
      </c>
      <c r="J83" s="8" t="n">
        <v>33.5</v>
      </c>
      <c r="K83" s="10" t="n">
        <v>-115</v>
      </c>
      <c r="L83" s="8" t="n">
        <v>57</v>
      </c>
      <c r="M83" s="8" t="str">
        <f aca="false">IF(L83="","",IF(L83=J83,"Push",IF(I83="Under",IF(L83&lt;J83,"W","L"),IF(L83&gt;J83,"W","L"))))</f>
        <v>W</v>
      </c>
      <c r="N83" s="11" t="n">
        <f aca="false">IF(M83="W",IF(K83&lt;0,100/ABS(K83),K83/100),IF(M83="L",-1,0))</f>
        <v>0.869565217391304</v>
      </c>
    </row>
    <row r="84" customFormat="false" ht="15" hidden="false" customHeight="false" outlineLevel="0" collapsed="false">
      <c r="A84" s="8" t="n">
        <v>4</v>
      </c>
      <c r="B84" s="9" t="s">
        <v>51</v>
      </c>
      <c r="C84" s="9" t="s">
        <v>52</v>
      </c>
      <c r="D84" s="9" t="s">
        <v>60</v>
      </c>
      <c r="E84" s="9" t="s">
        <v>170</v>
      </c>
      <c r="F84" s="8" t="s">
        <v>40</v>
      </c>
      <c r="G84" s="8" t="s">
        <v>171</v>
      </c>
      <c r="H84" s="9" t="s">
        <v>62</v>
      </c>
      <c r="I84" s="8" t="s">
        <v>57</v>
      </c>
      <c r="J84" s="8" t="n">
        <v>3.5</v>
      </c>
      <c r="K84" s="10" t="n">
        <v>115</v>
      </c>
      <c r="L84" s="8" t="n">
        <v>6</v>
      </c>
      <c r="M84" s="8" t="str">
        <f aca="false">IF(L84="","",IF(L84=J84,"Push",IF(I84="Under",IF(L84&lt;J84,"W","L"),IF(L84&gt;J84,"W","L"))))</f>
        <v>W</v>
      </c>
      <c r="N84" s="11" t="n">
        <f aca="false">IF(M84="W",IF(K84&lt;0,100/ABS(K84),K84/100),IF(M84="L",-1,0))</f>
        <v>1.15</v>
      </c>
    </row>
    <row r="85" customFormat="false" ht="15" hidden="false" customHeight="false" outlineLevel="0" collapsed="false">
      <c r="A85" s="8" t="n">
        <v>4</v>
      </c>
      <c r="B85" s="9" t="s">
        <v>51</v>
      </c>
      <c r="C85" s="9" t="s">
        <v>52</v>
      </c>
      <c r="D85" s="9" t="s">
        <v>58</v>
      </c>
      <c r="E85" s="9" t="s">
        <v>173</v>
      </c>
      <c r="F85" s="8" t="s">
        <v>48</v>
      </c>
      <c r="G85" s="8" t="s">
        <v>174</v>
      </c>
      <c r="H85" s="9" t="s">
        <v>62</v>
      </c>
      <c r="I85" s="8" t="s">
        <v>57</v>
      </c>
      <c r="J85" s="8" t="n">
        <v>3.5</v>
      </c>
      <c r="K85" s="10" t="n">
        <v>-104</v>
      </c>
      <c r="L85" s="8" t="n">
        <v>6</v>
      </c>
      <c r="M85" s="8" t="str">
        <f aca="false">IF(L85="","",IF(L85=J85,"Push",IF(I85="Under",IF(L85&lt;J85,"W","L"),IF(L85&gt;J85,"W","L"))))</f>
        <v>W</v>
      </c>
      <c r="N85" s="11" t="n">
        <f aca="false">IF(M85="W",IF(K85&lt;0,100/ABS(K85),K85/100),IF(M85="L",-1,0))</f>
        <v>0.961538461538462</v>
      </c>
    </row>
    <row r="86" customFormat="false" ht="15" hidden="false" customHeight="false" outlineLevel="0" collapsed="false">
      <c r="A86" s="8" t="n">
        <v>4</v>
      </c>
      <c r="B86" s="9" t="s">
        <v>51</v>
      </c>
      <c r="C86" s="9" t="s">
        <v>52</v>
      </c>
      <c r="D86" s="9" t="s">
        <v>58</v>
      </c>
      <c r="E86" s="9" t="s">
        <v>140</v>
      </c>
      <c r="F86" s="8" t="s">
        <v>48</v>
      </c>
      <c r="G86" s="8" t="s">
        <v>141</v>
      </c>
      <c r="H86" s="9" t="s">
        <v>82</v>
      </c>
      <c r="I86" s="8" t="s">
        <v>57</v>
      </c>
      <c r="J86" s="8" t="n">
        <v>4.5</v>
      </c>
      <c r="K86" s="10" t="n">
        <v>-106</v>
      </c>
      <c r="L86" s="8" t="n">
        <v>5</v>
      </c>
      <c r="M86" s="8" t="str">
        <f aca="false">IF(L86="","",IF(L86=J86,"Push",IF(I86="Under",IF(L86&lt;J86,"W","L"),IF(L86&gt;J86,"W","L"))))</f>
        <v>W</v>
      </c>
      <c r="N86" s="11" t="n">
        <f aca="false">IF(M86="W",IF(K86&lt;0,100/ABS(K86),K86/100),IF(M86="L",-1,0))</f>
        <v>0.943396226415094</v>
      </c>
    </row>
    <row r="87" customFormat="false" ht="15" hidden="false" customHeight="false" outlineLevel="0" collapsed="false">
      <c r="A87" s="8" t="n">
        <v>4</v>
      </c>
      <c r="B87" s="9" t="s">
        <v>51</v>
      </c>
      <c r="C87" s="9" t="s">
        <v>52</v>
      </c>
      <c r="D87" s="9" t="s">
        <v>74</v>
      </c>
      <c r="E87" s="9" t="s">
        <v>142</v>
      </c>
      <c r="F87" s="8" t="s">
        <v>40</v>
      </c>
      <c r="G87" s="8" t="s">
        <v>118</v>
      </c>
      <c r="H87" s="9" t="s">
        <v>223</v>
      </c>
      <c r="I87" s="8" t="s">
        <v>57</v>
      </c>
      <c r="J87" s="8" t="n">
        <v>31.5</v>
      </c>
      <c r="K87" s="10" t="n">
        <v>-109</v>
      </c>
      <c r="L87" s="8" t="n">
        <v>47</v>
      </c>
      <c r="M87" s="8" t="str">
        <f aca="false">IF(L87="","",IF(L87=J87,"Push",IF(I87="Under",IF(L87&lt;J87,"W","L"),IF(L87&gt;J87,"W","L"))))</f>
        <v>W</v>
      </c>
      <c r="N87" s="11" t="n">
        <f aca="false">IF(M87="W",IF(K87&lt;0,100/ABS(K87),K87/100),IF(M87="L",-1,0))</f>
        <v>0.917431192660551</v>
      </c>
    </row>
    <row r="88" customFormat="false" ht="15" hidden="false" customHeight="false" outlineLevel="0" collapsed="false">
      <c r="A88" s="8" t="n">
        <v>4</v>
      </c>
      <c r="B88" s="9" t="s">
        <v>51</v>
      </c>
      <c r="C88" s="9" t="s">
        <v>52</v>
      </c>
      <c r="D88" s="9" t="s">
        <v>53</v>
      </c>
      <c r="E88" s="9" t="s">
        <v>176</v>
      </c>
      <c r="F88" s="8" t="s">
        <v>48</v>
      </c>
      <c r="G88" s="8" t="s">
        <v>49</v>
      </c>
      <c r="H88" s="9" t="s">
        <v>224</v>
      </c>
      <c r="I88" s="8" t="s">
        <v>57</v>
      </c>
      <c r="J88" s="8" t="n">
        <v>43.5</v>
      </c>
      <c r="K88" s="10" t="n">
        <v>-113</v>
      </c>
      <c r="L88" s="8" t="n">
        <v>76</v>
      </c>
      <c r="M88" s="8" t="str">
        <f aca="false">IF(L88="","",IF(L88=J88,"Push",IF(I88="Under",IF(L88&lt;J88,"W","L"),IF(L88&gt;J88,"W","L"))))</f>
        <v>W</v>
      </c>
      <c r="N88" s="11" t="n">
        <f aca="false">IF(M88="W",IF(K88&lt;0,100/ABS(K88),K88/100),IF(M88="L",-1,0))</f>
        <v>0.884955752212389</v>
      </c>
    </row>
    <row r="89" customFormat="false" ht="15" hidden="false" customHeight="false" outlineLevel="0" collapsed="false">
      <c r="A89" s="8" t="n">
        <v>4</v>
      </c>
      <c r="B89" s="9" t="s">
        <v>51</v>
      </c>
      <c r="C89" s="9" t="s">
        <v>52</v>
      </c>
      <c r="D89" s="9" t="s">
        <v>58</v>
      </c>
      <c r="E89" s="9" t="s">
        <v>176</v>
      </c>
      <c r="F89" s="8" t="s">
        <v>48</v>
      </c>
      <c r="G89" s="8" t="s">
        <v>49</v>
      </c>
      <c r="H89" s="9" t="s">
        <v>62</v>
      </c>
      <c r="I89" s="8" t="s">
        <v>57</v>
      </c>
      <c r="J89" s="8" t="n">
        <v>3.5</v>
      </c>
      <c r="K89" s="10" t="n">
        <v>-118</v>
      </c>
      <c r="L89" s="8" t="n">
        <v>5</v>
      </c>
      <c r="M89" s="8" t="str">
        <f aca="false">IF(L89="","",IF(L89=J89,"Push",IF(I89="Under",IF(L89&lt;J89,"W","L"),IF(L89&gt;J89,"W","L"))))</f>
        <v>W</v>
      </c>
      <c r="N89" s="11" t="n">
        <f aca="false">IF(M89="W",IF(K89&lt;0,100/ABS(K89),K89/100),IF(M89="L",-1,0))</f>
        <v>0.847457627118644</v>
      </c>
    </row>
    <row r="90" customFormat="false" ht="15" hidden="false" customHeight="false" outlineLevel="0" collapsed="false">
      <c r="A90" s="8" t="n">
        <v>4</v>
      </c>
      <c r="B90" s="9" t="s">
        <v>51</v>
      </c>
      <c r="C90" s="9" t="s">
        <v>52</v>
      </c>
      <c r="D90" s="9" t="s">
        <v>60</v>
      </c>
      <c r="E90" s="9" t="s">
        <v>225</v>
      </c>
      <c r="F90" s="8" t="s">
        <v>40</v>
      </c>
      <c r="G90" s="8" t="s">
        <v>79</v>
      </c>
      <c r="H90" s="9" t="s">
        <v>69</v>
      </c>
      <c r="I90" s="8" t="s">
        <v>57</v>
      </c>
      <c r="J90" s="8" t="n">
        <v>6.5</v>
      </c>
      <c r="K90" s="10" t="n">
        <v>-120</v>
      </c>
      <c r="L90" s="8" t="n">
        <v>7</v>
      </c>
      <c r="M90" s="8" t="str">
        <f aca="false">IF(L90="","",IF(L90=J90,"Push",IF(I90="Under",IF(L90&lt;J90,"W","L"),IF(L90&gt;J90,"W","L"))))</f>
        <v>W</v>
      </c>
      <c r="N90" s="11" t="n">
        <f aca="false">IF(M90="W",IF(K90&lt;0,100/ABS(K90),K90/100),IF(M90="L",-1,0))</f>
        <v>0.833333333333333</v>
      </c>
    </row>
    <row r="91" customFormat="false" ht="15" hidden="false" customHeight="false" outlineLevel="0" collapsed="false">
      <c r="A91" s="8" t="n">
        <v>4</v>
      </c>
      <c r="B91" s="9" t="s">
        <v>51</v>
      </c>
      <c r="C91" s="9" t="s">
        <v>52</v>
      </c>
      <c r="D91" s="9" t="s">
        <v>60</v>
      </c>
      <c r="E91" s="9" t="s">
        <v>226</v>
      </c>
      <c r="F91" s="8" t="s">
        <v>40</v>
      </c>
      <c r="G91" s="8" t="s">
        <v>97</v>
      </c>
      <c r="H91" s="9" t="s">
        <v>62</v>
      </c>
      <c r="I91" s="8" t="s">
        <v>57</v>
      </c>
      <c r="J91" s="8" t="n">
        <v>3.5</v>
      </c>
      <c r="K91" s="10" t="n">
        <v>-130</v>
      </c>
      <c r="L91" s="8" t="n">
        <v>6</v>
      </c>
      <c r="M91" s="8" t="str">
        <f aca="false">IF(L91="","",IF(L91=J91,"Push",IF(I91="Under",IF(L91&lt;J91,"W","L"),IF(L91&gt;J91,"W","L"))))</f>
        <v>W</v>
      </c>
      <c r="N91" s="11" t="n">
        <f aca="false">IF(M91="W",IF(K91&lt;0,100/ABS(K91),K91/100),IF(M91="L",-1,0))</f>
        <v>0.769230769230769</v>
      </c>
    </row>
    <row r="92" customFormat="false" ht="15" hidden="false" customHeight="false" outlineLevel="0" collapsed="false">
      <c r="A92" s="8" t="n">
        <v>4</v>
      </c>
      <c r="B92" s="9" t="s">
        <v>51</v>
      </c>
      <c r="C92" s="9" t="s">
        <v>52</v>
      </c>
      <c r="D92" s="9" t="s">
        <v>53</v>
      </c>
      <c r="E92" s="9" t="s">
        <v>178</v>
      </c>
      <c r="F92" s="8" t="s">
        <v>48</v>
      </c>
      <c r="G92" s="8" t="s">
        <v>118</v>
      </c>
      <c r="H92" s="9" t="s">
        <v>227</v>
      </c>
      <c r="I92" s="8" t="s">
        <v>57</v>
      </c>
      <c r="J92" s="8" t="n">
        <v>10.5</v>
      </c>
      <c r="K92" s="10" t="n">
        <v>140</v>
      </c>
      <c r="L92" s="8" t="n">
        <v>10</v>
      </c>
      <c r="M92" s="8" t="str">
        <f aca="false">IF(L92="","",IF(L92=J92,"Push",IF(I92="Under",IF(L92&lt;J92,"W","L"),IF(L92&gt;J92,"W","L"))))</f>
        <v>L</v>
      </c>
      <c r="N92" s="11" t="n">
        <f aca="false">IF(M92="W",IF(K92&lt;0,100/ABS(K92),K92/100),IF(M92="L",-1,0))</f>
        <v>-1</v>
      </c>
    </row>
  </sheetData>
  <autoFilter ref="A5:N92"/>
  <conditionalFormatting sqref="A6:N92">
    <cfRule type="expression" priority="2" aboveAverage="0" equalAverage="0" bottom="0" percent="0" rank="0" text="" dxfId="5">
      <formula>$M6="W"</formula>
    </cfRule>
    <cfRule type="expression" priority="3" aboveAverage="0" equalAverage="0" bottom="0" percent="0" rank="0" text="" dxfId="6">
      <formula>$M6="L"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2026-10-09T23:38:34Z</dcterms:created>
  <dc:creator>openpyxl</dc:creator>
  <dc:description/>
  <dc:language>en-US</dc:language>
  <cp:lastModifiedBy/>
  <dcterms:modified xsi:type="dcterms:W3CDTF">2026-10-09T23:38:34Z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